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. POA Institucional Inversión\EJERCICIO FISCAL 2023\1. POA Inversión 2023\"/>
    </mc:Choice>
  </mc:AlternateContent>
  <xr:revisionPtr revIDLastSave="0" documentId="13_ncr:1_{804416F9-1509-417C-86C4-ACC86207811A}" xr6:coauthVersionLast="47" xr6:coauthVersionMax="47" xr10:uidLastSave="{00000000-0000-0000-0000-000000000000}"/>
  <bookViews>
    <workbookView xWindow="-120" yWindow="-120" windowWidth="20730" windowHeight="11160" tabRatio="367" firstSheet="5" activeTab="5" xr2:uid="{00000000-000D-0000-FFFF-FFFF00000000}"/>
  </bookViews>
  <sheets>
    <sheet name="Ítems Presupuestarios" sheetId="2" state="hidden" r:id="rId1"/>
    <sheet name="Hoja1" sheetId="8" state="hidden" r:id="rId2"/>
    <sheet name="Hoja2" sheetId="9" state="hidden" r:id="rId3"/>
    <sheet name="Hoja3" sheetId="12" state="hidden" r:id="rId4"/>
    <sheet name="Hoja4" sheetId="13" r:id="rId5"/>
    <sheet name="POA INVERSIÓN 2023" sheetId="6" r:id="rId6"/>
    <sheet name="Certificación POA 73" sheetId="11" state="hidden" r:id="rId7"/>
    <sheet name="Certificación POA 78" sheetId="15" state="hidden" r:id="rId8"/>
    <sheet name="PERSONAL A CONTRATAR" sheetId="7" state="hidden" r:id="rId9"/>
  </sheets>
  <definedNames>
    <definedName name="_xlnm._FilterDatabase" localSheetId="5" hidden="1">'POA INVERSIÓN 2023'!$A$4:$DY$102</definedName>
    <definedName name="_xlnm.Print_Area" localSheetId="6">'Certificación POA 73'!$A$1:$M$12</definedName>
    <definedName name="_xlnm.Print_Area" localSheetId="7">'Certificación POA 78'!$A$1:$N$12</definedName>
  </definedNames>
  <calcPr calcId="191029"/>
  <pivotCaches>
    <pivotCache cacheId="0" r:id="rId10"/>
  </pivotCaches>
</workbook>
</file>

<file path=xl/calcChain.xml><?xml version="1.0" encoding="utf-8"?>
<calcChain xmlns="http://schemas.openxmlformats.org/spreadsheetml/2006/main">
  <c r="AE9" i="6" l="1"/>
  <c r="BI9" i="6" s="1"/>
  <c r="AE8" i="6"/>
  <c r="BI8" i="6" s="1"/>
  <c r="AK26" i="6"/>
  <c r="BI26" i="6" s="1"/>
  <c r="AT25" i="6"/>
  <c r="AQ25" i="6"/>
  <c r="AH25" i="6"/>
  <c r="AW25" i="6"/>
  <c r="AN25" i="6"/>
  <c r="AK25" i="6"/>
  <c r="AE25" i="6"/>
  <c r="N5" i="12"/>
  <c r="N8" i="12" s="1"/>
  <c r="N6" i="12"/>
  <c r="N7" i="12"/>
  <c r="N4" i="12"/>
  <c r="BJ100" i="6"/>
  <c r="BI100" i="6"/>
  <c r="BJ99" i="6"/>
  <c r="BI99" i="6"/>
  <c r="BJ98" i="6"/>
  <c r="BI98" i="6"/>
  <c r="BJ97" i="6"/>
  <c r="BI97" i="6"/>
  <c r="BJ96" i="6"/>
  <c r="BI96" i="6"/>
  <c r="BJ95" i="6"/>
  <c r="BI95" i="6"/>
  <c r="BJ94" i="6"/>
  <c r="BI94" i="6"/>
  <c r="BJ93" i="6"/>
  <c r="BI93" i="6"/>
  <c r="BJ92" i="6"/>
  <c r="BI92" i="6"/>
  <c r="BJ91" i="6"/>
  <c r="BI91" i="6"/>
  <c r="BJ90" i="6"/>
  <c r="BI90" i="6"/>
  <c r="BJ89" i="6"/>
  <c r="BI89" i="6"/>
  <c r="BJ88" i="6"/>
  <c r="BI88" i="6"/>
  <c r="BJ87" i="6"/>
  <c r="BI87" i="6"/>
  <c r="BJ86" i="6"/>
  <c r="BI86" i="6"/>
  <c r="BJ85" i="6"/>
  <c r="BI85" i="6"/>
  <c r="BJ84" i="6"/>
  <c r="BI84" i="6"/>
  <c r="BJ83" i="6"/>
  <c r="BI83" i="6"/>
  <c r="BJ82" i="6"/>
  <c r="BI82" i="6"/>
  <c r="BJ81" i="6"/>
  <c r="BJ80" i="6"/>
  <c r="BI80" i="6"/>
  <c r="BJ79" i="6"/>
  <c r="BI79" i="6"/>
  <c r="BJ78" i="6"/>
  <c r="BI78" i="6"/>
  <c r="BJ77" i="6"/>
  <c r="BI77" i="6"/>
  <c r="BJ76" i="6"/>
  <c r="BI76" i="6"/>
  <c r="BJ75" i="6"/>
  <c r="BI75" i="6"/>
  <c r="BJ74" i="6"/>
  <c r="BI74" i="6"/>
  <c r="BJ73" i="6"/>
  <c r="BI73" i="6"/>
  <c r="BJ72" i="6"/>
  <c r="BI72" i="6"/>
  <c r="BJ71" i="6"/>
  <c r="BI71" i="6"/>
  <c r="BJ70" i="6"/>
  <c r="BI70" i="6"/>
  <c r="BJ69" i="6"/>
  <c r="BI69" i="6"/>
  <c r="BJ68" i="6"/>
  <c r="BI68" i="6"/>
  <c r="BJ67" i="6"/>
  <c r="BI67" i="6"/>
  <c r="BJ66" i="6"/>
  <c r="BI66" i="6"/>
  <c r="BJ65" i="6"/>
  <c r="BI65" i="6"/>
  <c r="BJ64" i="6"/>
  <c r="BI64" i="6"/>
  <c r="BJ63" i="6"/>
  <c r="BI63" i="6"/>
  <c r="BJ62" i="6"/>
  <c r="BI62" i="6"/>
  <c r="BJ61" i="6"/>
  <c r="BI61" i="6"/>
  <c r="BJ60" i="6"/>
  <c r="BI60" i="6"/>
  <c r="BJ59" i="6"/>
  <c r="BI59" i="6"/>
  <c r="BJ58" i="6"/>
  <c r="BI58" i="6"/>
  <c r="BJ57" i="6"/>
  <c r="BI57" i="6"/>
  <c r="CB57" i="6" s="1"/>
  <c r="BJ56" i="6"/>
  <c r="BI56" i="6"/>
  <c r="BJ55" i="6"/>
  <c r="BI55" i="6"/>
  <c r="BJ54" i="6"/>
  <c r="BI54" i="6"/>
  <c r="BJ53" i="6"/>
  <c r="BI53" i="6"/>
  <c r="BJ52" i="6"/>
  <c r="BI52" i="6"/>
  <c r="BJ51" i="6"/>
  <c r="BI51" i="6"/>
  <c r="BJ50" i="6"/>
  <c r="BI50" i="6"/>
  <c r="BJ49" i="6"/>
  <c r="BI49" i="6"/>
  <c r="BJ48" i="6"/>
  <c r="BI48" i="6"/>
  <c r="BJ47" i="6"/>
  <c r="BI47" i="6"/>
  <c r="BJ46" i="6"/>
  <c r="BI46" i="6"/>
  <c r="BJ45" i="6"/>
  <c r="BI45" i="6"/>
  <c r="BJ44" i="6"/>
  <c r="BI44" i="6"/>
  <c r="BJ43" i="6"/>
  <c r="BI43" i="6"/>
  <c r="BJ42" i="6"/>
  <c r="BI42" i="6"/>
  <c r="BJ41" i="6"/>
  <c r="BI41" i="6"/>
  <c r="BJ40" i="6"/>
  <c r="BI40" i="6"/>
  <c r="BJ39" i="6"/>
  <c r="BI39" i="6"/>
  <c r="BJ38" i="6"/>
  <c r="BI38" i="6"/>
  <c r="BJ37" i="6"/>
  <c r="BI37" i="6"/>
  <c r="BJ36" i="6"/>
  <c r="BI36" i="6"/>
  <c r="BJ35" i="6"/>
  <c r="BI35" i="6"/>
  <c r="BJ34" i="6"/>
  <c r="BI34" i="6"/>
  <c r="BJ33" i="6"/>
  <c r="BI33" i="6"/>
  <c r="BJ32" i="6"/>
  <c r="BI32" i="6"/>
  <c r="BJ31" i="6"/>
  <c r="BI31" i="6"/>
  <c r="BJ30" i="6"/>
  <c r="BI30" i="6"/>
  <c r="BJ29" i="6"/>
  <c r="BI29" i="6"/>
  <c r="BJ28" i="6"/>
  <c r="BI28" i="6"/>
  <c r="BJ27" i="6"/>
  <c r="BI27" i="6"/>
  <c r="BJ26" i="6"/>
  <c r="BJ25" i="6"/>
  <c r="BJ24" i="6"/>
  <c r="BI24" i="6"/>
  <c r="BJ23" i="6"/>
  <c r="BI23" i="6"/>
  <c r="BJ22" i="6"/>
  <c r="BI22" i="6"/>
  <c r="BJ21" i="6"/>
  <c r="BI21" i="6"/>
  <c r="BJ20" i="6"/>
  <c r="BI20" i="6"/>
  <c r="BJ19" i="6"/>
  <c r="BI19" i="6"/>
  <c r="BJ18" i="6"/>
  <c r="BI18" i="6"/>
  <c r="BJ17" i="6"/>
  <c r="BI17" i="6"/>
  <c r="BJ16" i="6"/>
  <c r="BI16" i="6"/>
  <c r="BJ15" i="6"/>
  <c r="BI15" i="6"/>
  <c r="BJ14" i="6"/>
  <c r="BI14" i="6"/>
  <c r="BJ13" i="6"/>
  <c r="BI13" i="6"/>
  <c r="BJ12" i="6"/>
  <c r="BI12" i="6"/>
  <c r="BJ11" i="6"/>
  <c r="BI11" i="6"/>
  <c r="BJ10" i="6"/>
  <c r="BI10" i="6"/>
  <c r="BJ9" i="6"/>
  <c r="BJ8" i="6"/>
  <c r="BJ7" i="6"/>
  <c r="BI7" i="6"/>
  <c r="BJ6" i="6"/>
  <c r="BI6" i="6"/>
  <c r="BI5" i="6"/>
  <c r="BS82" i="6"/>
  <c r="BO82" i="6"/>
  <c r="AE81" i="6"/>
  <c r="BI81" i="6" s="1"/>
  <c r="X82" i="6"/>
  <c r="V82" i="6"/>
  <c r="B11" i="12"/>
  <c r="BI25" i="6" l="1"/>
  <c r="BK25" i="6" s="1"/>
  <c r="BK39" i="6"/>
  <c r="BK71" i="6"/>
  <c r="BK30" i="6"/>
  <c r="BK34" i="6"/>
  <c r="BK38" i="6"/>
  <c r="BK42" i="6"/>
  <c r="BK62" i="6"/>
  <c r="BK66" i="6"/>
  <c r="BK94" i="6"/>
  <c r="BK98" i="6"/>
  <c r="BK45" i="6"/>
  <c r="BK49" i="6"/>
  <c r="BK61" i="6"/>
  <c r="BK69" i="6"/>
  <c r="BK77" i="6"/>
  <c r="BK93" i="6"/>
  <c r="BK81" i="6"/>
  <c r="BK96" i="6"/>
  <c r="BK28" i="6"/>
  <c r="BK48" i="6"/>
  <c r="BK68" i="6"/>
  <c r="BK76" i="6"/>
  <c r="BK9" i="6"/>
  <c r="BK53" i="6"/>
  <c r="BK17" i="6"/>
  <c r="BK29" i="6"/>
  <c r="BK31" i="6"/>
  <c r="BK67" i="6"/>
  <c r="BK99" i="6"/>
  <c r="BK23" i="6"/>
  <c r="BK24" i="6"/>
  <c r="BK44" i="6"/>
  <c r="BK85" i="6"/>
  <c r="BK36" i="6"/>
  <c r="BK52" i="6"/>
  <c r="BK84" i="6"/>
  <c r="BK72" i="6"/>
  <c r="BK64" i="6"/>
  <c r="BK79" i="6"/>
  <c r="BK91" i="6"/>
  <c r="BK12" i="6"/>
  <c r="BK16" i="6"/>
  <c r="BK20" i="6"/>
  <c r="BK73" i="6"/>
  <c r="BK92" i="6"/>
  <c r="BK21" i="6"/>
  <c r="BK47" i="6"/>
  <c r="BK59" i="6"/>
  <c r="BK70" i="6"/>
  <c r="BK74" i="6"/>
  <c r="BK6" i="6"/>
  <c r="BK41" i="6"/>
  <c r="BK56" i="6"/>
  <c r="BK60" i="6"/>
  <c r="BK27" i="6"/>
  <c r="BK37" i="6"/>
  <c r="BK55" i="6"/>
  <c r="BK80" i="6"/>
  <c r="BK87" i="6"/>
  <c r="BK10" i="6"/>
  <c r="BK13" i="6"/>
  <c r="BK35" i="6"/>
  <c r="BK63" i="6"/>
  <c r="BK88" i="6"/>
  <c r="BK95" i="6"/>
  <c r="BK7" i="6"/>
  <c r="BK14" i="6"/>
  <c r="BK32" i="6"/>
  <c r="BK43" i="6"/>
  <c r="BK46" i="6"/>
  <c r="BK50" i="6"/>
  <c r="BK57" i="6"/>
  <c r="BK75" i="6"/>
  <c r="BK78" i="6"/>
  <c r="BK82" i="6"/>
  <c r="BK89" i="6"/>
  <c r="BK100" i="6"/>
  <c r="BK11" i="6"/>
  <c r="BK18" i="6"/>
  <c r="BK8" i="6"/>
  <c r="BK15" i="6"/>
  <c r="BK22" i="6"/>
  <c r="BK33" i="6"/>
  <c r="BK40" i="6"/>
  <c r="BK51" i="6"/>
  <c r="BK54" i="6"/>
  <c r="BK58" i="6"/>
  <c r="BK65" i="6"/>
  <c r="BK83" i="6"/>
  <c r="BK86" i="6"/>
  <c r="BK90" i="6"/>
  <c r="BK97" i="6"/>
  <c r="BK19" i="6"/>
  <c r="BK26" i="6"/>
  <c r="CB82" i="6"/>
  <c r="BS100" i="6"/>
  <c r="BS99" i="6"/>
  <c r="BS98" i="6"/>
  <c r="BS97" i="6"/>
  <c r="BS96" i="6"/>
  <c r="BS95" i="6"/>
  <c r="BS94" i="6"/>
  <c r="BS93" i="6"/>
  <c r="BS92" i="6"/>
  <c r="BS91" i="6"/>
  <c r="BS90" i="6"/>
  <c r="BS89" i="6"/>
  <c r="BS88" i="6"/>
  <c r="BS87" i="6"/>
  <c r="BS86" i="6"/>
  <c r="BS85" i="6"/>
  <c r="BS84" i="6"/>
  <c r="BS83" i="6"/>
  <c r="BS81" i="6"/>
  <c r="BS80" i="6"/>
  <c r="BS79" i="6"/>
  <c r="BS78" i="6"/>
  <c r="BS77" i="6"/>
  <c r="BS76" i="6"/>
  <c r="BS75" i="6"/>
  <c r="BS74" i="6"/>
  <c r="BS73" i="6"/>
  <c r="BS72" i="6"/>
  <c r="BS71" i="6"/>
  <c r="BS70" i="6"/>
  <c r="BS69" i="6"/>
  <c r="BS68" i="6"/>
  <c r="BS67" i="6"/>
  <c r="BS66" i="6"/>
  <c r="BS65" i="6"/>
  <c r="BS64" i="6"/>
  <c r="BS63" i="6"/>
  <c r="BS62" i="6"/>
  <c r="BS61" i="6"/>
  <c r="BS60" i="6"/>
  <c r="BS59" i="6"/>
  <c r="BS58" i="6"/>
  <c r="BS57" i="6"/>
  <c r="BS56" i="6"/>
  <c r="BS55" i="6"/>
  <c r="BS54" i="6"/>
  <c r="BS53" i="6"/>
  <c r="BS52" i="6"/>
  <c r="BS51" i="6"/>
  <c r="BS50" i="6"/>
  <c r="BS49" i="6"/>
  <c r="BS48" i="6"/>
  <c r="BS47" i="6"/>
  <c r="BS46" i="6"/>
  <c r="BS45" i="6"/>
  <c r="BS44" i="6"/>
  <c r="BS43" i="6"/>
  <c r="BS42" i="6"/>
  <c r="BS41" i="6"/>
  <c r="BS40" i="6"/>
  <c r="BS39" i="6"/>
  <c r="BS38" i="6"/>
  <c r="BS37" i="6"/>
  <c r="BS36" i="6"/>
  <c r="BS35" i="6"/>
  <c r="BS34" i="6"/>
  <c r="BS33" i="6"/>
  <c r="BS32" i="6"/>
  <c r="BS31" i="6"/>
  <c r="BS30" i="6"/>
  <c r="BS29" i="6"/>
  <c r="BS28" i="6"/>
  <c r="BS27" i="6"/>
  <c r="BS26" i="6"/>
  <c r="BS25" i="6"/>
  <c r="BS24" i="6"/>
  <c r="BS23" i="6"/>
  <c r="BS22" i="6"/>
  <c r="BS21" i="6"/>
  <c r="BS20" i="6"/>
  <c r="BS19" i="6"/>
  <c r="BS18" i="6"/>
  <c r="BS17" i="6"/>
  <c r="BS16" i="6"/>
  <c r="BS15" i="6"/>
  <c r="BS14" i="6"/>
  <c r="BS13" i="6"/>
  <c r="BS12" i="6"/>
  <c r="BS11" i="6"/>
  <c r="BS10" i="6"/>
  <c r="BS9" i="6"/>
  <c r="BS8" i="6"/>
  <c r="BS7" i="6"/>
  <c r="BS6" i="6"/>
  <c r="BS5" i="6"/>
  <c r="BO100" i="6"/>
  <c r="BO99" i="6"/>
  <c r="BO98" i="6"/>
  <c r="BO97" i="6"/>
  <c r="BO96" i="6"/>
  <c r="BO95" i="6"/>
  <c r="BO94" i="6"/>
  <c r="BO93" i="6"/>
  <c r="BO92" i="6"/>
  <c r="BO91" i="6"/>
  <c r="BO90" i="6"/>
  <c r="BO89" i="6"/>
  <c r="BO88" i="6"/>
  <c r="BO87" i="6"/>
  <c r="BO86" i="6"/>
  <c r="BO85" i="6"/>
  <c r="BO84" i="6"/>
  <c r="BO83" i="6"/>
  <c r="BO81" i="6"/>
  <c r="BO80" i="6"/>
  <c r="BO79" i="6"/>
  <c r="BO78" i="6"/>
  <c r="BO77" i="6"/>
  <c r="BO76" i="6"/>
  <c r="BO75" i="6"/>
  <c r="BO74" i="6"/>
  <c r="BO73" i="6"/>
  <c r="BO72" i="6"/>
  <c r="BO71" i="6"/>
  <c r="BO70" i="6"/>
  <c r="BO69" i="6"/>
  <c r="BO68" i="6"/>
  <c r="BO67" i="6"/>
  <c r="BO66" i="6"/>
  <c r="BO65" i="6"/>
  <c r="BO64" i="6"/>
  <c r="BO63" i="6"/>
  <c r="BO62" i="6"/>
  <c r="BO61" i="6"/>
  <c r="BO60" i="6"/>
  <c r="BO59" i="6"/>
  <c r="BO58" i="6"/>
  <c r="BO57" i="6"/>
  <c r="BO56" i="6"/>
  <c r="BO55" i="6"/>
  <c r="BO54" i="6"/>
  <c r="BO53" i="6"/>
  <c r="BO52" i="6"/>
  <c r="BO51" i="6"/>
  <c r="BO50" i="6"/>
  <c r="BO49" i="6"/>
  <c r="BO48" i="6"/>
  <c r="BO47" i="6"/>
  <c r="BO46" i="6"/>
  <c r="BO45" i="6"/>
  <c r="BO44" i="6"/>
  <c r="BO43" i="6"/>
  <c r="BO42" i="6"/>
  <c r="BO41" i="6"/>
  <c r="BO40" i="6"/>
  <c r="BO39" i="6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4" i="6"/>
  <c r="BO23" i="6"/>
  <c r="BO22" i="6"/>
  <c r="BO21" i="6"/>
  <c r="BO20" i="6"/>
  <c r="BO19" i="6"/>
  <c r="BO18" i="6"/>
  <c r="BO17" i="6"/>
  <c r="BO16" i="6"/>
  <c r="BO15" i="6"/>
  <c r="BO14" i="6"/>
  <c r="BO13" i="6"/>
  <c r="BO12" i="6"/>
  <c r="BO11" i="6"/>
  <c r="BO10" i="6"/>
  <c r="BO9" i="6"/>
  <c r="BO8" i="6"/>
  <c r="BO7" i="6"/>
  <c r="BO6" i="6"/>
  <c r="BO5" i="6"/>
  <c r="BJ5" i="6"/>
  <c r="M11" i="12"/>
  <c r="X79" i="6" l="1"/>
  <c r="V79" i="6"/>
  <c r="X73" i="6"/>
  <c r="V73" i="6"/>
  <c r="CB76" i="6"/>
  <c r="X76" i="6"/>
  <c r="V76" i="6"/>
  <c r="X78" i="6"/>
  <c r="V78" i="6"/>
  <c r="CB78" i="6"/>
  <c r="CB89" i="6"/>
  <c r="CB91" i="6"/>
  <c r="CB93" i="6"/>
  <c r="CB95" i="6"/>
  <c r="CB97" i="6"/>
  <c r="CB99" i="6"/>
  <c r="CB100" i="6"/>
  <c r="CB6" i="6"/>
  <c r="CB8" i="6"/>
  <c r="CB10" i="6"/>
  <c r="CB12" i="6"/>
  <c r="CB14" i="6"/>
  <c r="CB16" i="6"/>
  <c r="CB18" i="6"/>
  <c r="CB20" i="6"/>
  <c r="CB22" i="6"/>
  <c r="CB24" i="6"/>
  <c r="CB28" i="6"/>
  <c r="CB30" i="6"/>
  <c r="CB32" i="6"/>
  <c r="CB34" i="6"/>
  <c r="CB36" i="6"/>
  <c r="CB38" i="6"/>
  <c r="CB40" i="6"/>
  <c r="CB42" i="6"/>
  <c r="CB44" i="6"/>
  <c r="CB46" i="6"/>
  <c r="CB48" i="6"/>
  <c r="CB50" i="6"/>
  <c r="CB52" i="6"/>
  <c r="CB54" i="6"/>
  <c r="CB56" i="6"/>
  <c r="CB58" i="6"/>
  <c r="CB60" i="6"/>
  <c r="CB62" i="6"/>
  <c r="CB64" i="6"/>
  <c r="CB66" i="6"/>
  <c r="CB68" i="6"/>
  <c r="CB70" i="6"/>
  <c r="CB72" i="6"/>
  <c r="CB74" i="6"/>
  <c r="CB80" i="6"/>
  <c r="CB83" i="6"/>
  <c r="CB85" i="6"/>
  <c r="CB86" i="6"/>
  <c r="CB87" i="6"/>
  <c r="X89" i="6"/>
  <c r="X90" i="6"/>
  <c r="X91" i="6"/>
  <c r="X92" i="6"/>
  <c r="X93" i="6"/>
  <c r="X94" i="6"/>
  <c r="X95" i="6"/>
  <c r="X96" i="6"/>
  <c r="X97" i="6"/>
  <c r="X98" i="6"/>
  <c r="X99" i="6"/>
  <c r="X100" i="6"/>
  <c r="V89" i="6"/>
  <c r="V90" i="6"/>
  <c r="V91" i="6"/>
  <c r="V92" i="6"/>
  <c r="V93" i="6"/>
  <c r="V94" i="6"/>
  <c r="V95" i="6"/>
  <c r="V96" i="6"/>
  <c r="V97" i="6"/>
  <c r="V98" i="6"/>
  <c r="V99" i="6"/>
  <c r="V100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4" i="6"/>
  <c r="V75" i="6"/>
  <c r="V77" i="6"/>
  <c r="V80" i="6"/>
  <c r="V81" i="6"/>
  <c r="V83" i="6"/>
  <c r="V84" i="6"/>
  <c r="V85" i="6"/>
  <c r="V86" i="6"/>
  <c r="V87" i="6"/>
  <c r="V88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4" i="6"/>
  <c r="X75" i="6"/>
  <c r="X77" i="6"/>
  <c r="X80" i="6"/>
  <c r="X81" i="6"/>
  <c r="X83" i="6"/>
  <c r="X84" i="6"/>
  <c r="X85" i="6"/>
  <c r="X86" i="6"/>
  <c r="X87" i="6"/>
  <c r="X88" i="6"/>
  <c r="X5" i="6"/>
  <c r="V5" i="6"/>
  <c r="CB26" i="6"/>
  <c r="CB69" i="6" l="1"/>
  <c r="CB37" i="6"/>
  <c r="CB88" i="6"/>
  <c r="CB77" i="6"/>
  <c r="CB25" i="6"/>
  <c r="CB17" i="6"/>
  <c r="CB9" i="6"/>
  <c r="CB96" i="6"/>
  <c r="CB73" i="6"/>
  <c r="CB45" i="6"/>
  <c r="CB11" i="6"/>
  <c r="CB90" i="6"/>
  <c r="CB51" i="6"/>
  <c r="CB65" i="6"/>
  <c r="CB49" i="6"/>
  <c r="CB41" i="6"/>
  <c r="CB33" i="6"/>
  <c r="CB53" i="6"/>
  <c r="CB81" i="6"/>
  <c r="BK5" i="6"/>
  <c r="CB5" i="6"/>
  <c r="CB59" i="6"/>
  <c r="CB43" i="6"/>
  <c r="CB35" i="6"/>
  <c r="CB23" i="6"/>
  <c r="CB15" i="6"/>
  <c r="CB7" i="6"/>
  <c r="CB94" i="6"/>
  <c r="CB61" i="6"/>
  <c r="CB29" i="6"/>
  <c r="CB98" i="6"/>
  <c r="CB67" i="6"/>
  <c r="CB71" i="6"/>
  <c r="CB63" i="6"/>
  <c r="CB55" i="6"/>
  <c r="CB47" i="6"/>
  <c r="CB39" i="6"/>
  <c r="CB31" i="6"/>
  <c r="CB79" i="6"/>
  <c r="CB19" i="6"/>
  <c r="CB27" i="6"/>
  <c r="CB84" i="6"/>
  <c r="CB21" i="6"/>
  <c r="CB13" i="6"/>
  <c r="CB92" i="6"/>
  <c r="BI101" i="6" l="1"/>
  <c r="CB7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Garzon</author>
    <author>Gaby Garzón</author>
    <author>Carolina Suarez</author>
  </authors>
  <commentList>
    <comment ref="B4" authorId="0" shapeId="0" xr:uid="{00000000-0006-0000-0100-000001000000}">
      <text>
        <r>
          <rPr>
            <sz val="12"/>
            <color indexed="81"/>
            <rFont val="Tahoma"/>
            <family val="2"/>
          </rPr>
          <t>Nombre según Dictamen emitido por la SNP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Detallar claramente el uso de los recursos</t>
        </r>
      </text>
    </comment>
    <comment ref="AE8" authorId="0" shapeId="0" xr:uid="{E2E960AE-FD66-4D8B-A675-4C1D1A807469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Modificación MD-SSDAR-2023-0106-MEM de 23 de febrero de 2023</t>
        </r>
      </text>
    </comment>
    <comment ref="AE9" authorId="0" shapeId="0" xr:uid="{DE5E3F33-C923-4A18-9797-2989A34AAC31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Modificación MD-SSDAR-2023-0106-MEM de 23 de febrero de 2023</t>
        </r>
      </text>
    </comment>
    <comment ref="BL21" authorId="0" shapeId="0" xr:uid="{E3DE635F-46DD-4F47-809E-A13E63CD3413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MD-SSDAR-2023-0108-MEM de 23/feb/2023</t>
        </r>
      </text>
    </comment>
    <comment ref="BN21" authorId="0" shapeId="0" xr:uid="{35F6C6B4-FB5A-4329-BD32-17E61C6A32EC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MD-SSDAR-2023-0108-MEM de 23/feb/2023
Avales del 226-231</t>
        </r>
      </text>
    </comment>
    <comment ref="BL24" authorId="0" shapeId="0" xr:uid="{5229DDC9-F6E3-433A-ADCE-2CB7467A7B84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MD-SSDAR-2023-0067-MEM de 09/feb/23</t>
        </r>
      </text>
    </comment>
    <comment ref="BN24" authorId="0" shapeId="0" xr:uid="{A2FBCC81-A583-4254-8612-2176C0432BC8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MD-SSDAR-2023-0067-MEM de 09/feb/23 
Avales 87 y 88</t>
        </r>
      </text>
    </comment>
    <comment ref="BP24" authorId="1" shapeId="0" xr:uid="{9FA7CE14-E8DF-4687-89AC-2FF95322DED7}">
      <text>
        <r>
          <rPr>
            <b/>
            <sz val="9"/>
            <color indexed="81"/>
            <rFont val="Tahoma"/>
            <family val="2"/>
          </rPr>
          <t>Gaby Garzón:</t>
        </r>
        <r>
          <rPr>
            <sz val="9"/>
            <color indexed="81"/>
            <rFont val="Tahoma"/>
            <family val="2"/>
          </rPr>
          <t xml:space="preserve">
MD-SSDAR-2023-0109-MEM de 23/feb/23</t>
        </r>
      </text>
    </comment>
    <comment ref="BR24" authorId="1" shapeId="0" xr:uid="{94D3BDE3-3E0A-43EA-A229-9625BEBF8B3E}">
      <text>
        <r>
          <rPr>
            <b/>
            <sz val="9"/>
            <color indexed="81"/>
            <rFont val="Tahoma"/>
            <family val="2"/>
          </rPr>
          <t>Gaby Garzón:</t>
        </r>
        <r>
          <rPr>
            <sz val="9"/>
            <color indexed="81"/>
            <rFont val="Tahoma"/>
            <family val="2"/>
          </rPr>
          <t xml:space="preserve">
MD-SSDAR-2023-0109-MEM de 23/feb/23
Aval 90 y 91</t>
        </r>
      </text>
    </comment>
    <comment ref="AE25" authorId="0" shapeId="0" xr:uid="{7D203AA2-51EE-4A16-BA77-4133730EBEE0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Modificación Nro. MD-SSDAR-2023-0106-MEM de 23 de febrero de 2023</t>
        </r>
      </text>
    </comment>
    <comment ref="AH25" authorId="0" shapeId="0" xr:uid="{7F4E4EBC-FE6F-4CA1-AB46-3A0E6C332A35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Modificación Nro. MD-SSDAR-2023-0106-MEM de 23 de febrero de 2023</t>
        </r>
      </text>
    </comment>
    <comment ref="AK25" authorId="0" shapeId="0" xr:uid="{45BD7B8C-1913-4391-A683-FD0CDC81FC9F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Modificación Nro. MD-SSDAR-2023-0106-MEM de 23 de febrero de 2023</t>
        </r>
      </text>
    </comment>
    <comment ref="AN25" authorId="0" shapeId="0" xr:uid="{4A68ED23-2D4F-421C-93AF-7018CEB8CDC1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Modificación Nro. MD-SSDAR-2023-0106-MEM de 23 de febrero de 2023</t>
        </r>
      </text>
    </comment>
    <comment ref="AQ25" authorId="0" shapeId="0" xr:uid="{0624C201-C384-4AC4-88CB-33CECC7957EF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Modificación Nro. MD-SSDAR-2023-0106-MEM de 23 de febrero de 2023</t>
        </r>
      </text>
    </comment>
    <comment ref="AT25" authorId="0" shapeId="0" xr:uid="{4ABCFB85-9F28-43F0-9852-66F90525FD80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Modificación Nro. MD-SSDAR-2023-0106-MEM de 23 de febrero de 2023</t>
        </r>
      </text>
    </comment>
    <comment ref="AW25" authorId="0" shapeId="0" xr:uid="{DD60E547-4D07-402D-87F4-1424F8F75841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Modificación Nro. MD-SSDAR-2023-0106-MEM de 23 de febrero de 2023</t>
        </r>
      </text>
    </comment>
    <comment ref="BL25" authorId="1" shapeId="0" xr:uid="{384C15EE-AB33-4B78-995B-E0DD1E72B4C8}">
      <text>
        <r>
          <rPr>
            <b/>
            <sz val="9"/>
            <color indexed="81"/>
            <rFont val="Tahoma"/>
            <family val="2"/>
          </rPr>
          <t>Gaby Garzón:</t>
        </r>
        <r>
          <rPr>
            <sz val="9"/>
            <color indexed="81"/>
            <rFont val="Tahoma"/>
            <family val="2"/>
          </rPr>
          <t xml:space="preserve">
MD-SSDAR-2023-0113-MEM de 24/feb/23</t>
        </r>
      </text>
    </comment>
    <comment ref="AK26" authorId="0" shapeId="0" xr:uid="{25D4E2D1-19F0-43FF-9612-3302572B9BB0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Modificación MD-SSDAR-2023-0106-MEM de 23 de febrero de 2023</t>
        </r>
      </text>
    </comment>
    <comment ref="BL46" authorId="1" shapeId="0" xr:uid="{500B43CF-2626-4C3F-8C42-2F6803B2DF1A}">
      <text>
        <r>
          <rPr>
            <b/>
            <sz val="9"/>
            <color indexed="81"/>
            <rFont val="Tahoma"/>
            <family val="2"/>
          </rPr>
          <t>Gaby Garzón:</t>
        </r>
        <r>
          <rPr>
            <sz val="9"/>
            <color indexed="81"/>
            <rFont val="Tahoma"/>
            <family val="2"/>
          </rPr>
          <t xml:space="preserve">
MD-UGEADD-2023-0023-MEM de 20/ene/2023
</t>
        </r>
      </text>
    </comment>
    <comment ref="BM46" authorId="2" shapeId="0" xr:uid="{ECAEF336-0DAF-4F03-BEC6-D14A1EF3C173}">
      <text>
        <r>
          <rPr>
            <b/>
            <sz val="9"/>
            <color indexed="81"/>
            <rFont val="Tahoma"/>
            <family val="2"/>
          </rPr>
          <t>Carolina Suarez:</t>
        </r>
        <r>
          <rPr>
            <sz val="9"/>
            <color indexed="81"/>
            <rFont val="Tahoma"/>
            <family val="2"/>
          </rPr>
          <t xml:space="preserve">
Cert. Presup. 53-85 del 22-01-2023</t>
        </r>
      </text>
    </comment>
    <comment ref="BP46" authorId="0" shapeId="0" xr:uid="{1DC4E896-EBF7-45B7-BC1A-9B4384E24861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MD-UGEADD-2023-0079-MEM de 23/feb/2023</t>
        </r>
      </text>
    </comment>
    <comment ref="BT46" authorId="0" shapeId="0" xr:uid="{D2DB40D7-B8D8-4CC7-B17D-D5989A6A989E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MD-UGEADD-2023-0099-MEM de 02/marz/2023</t>
        </r>
      </text>
    </comment>
    <comment ref="BV46" authorId="0" shapeId="0" xr:uid="{36957EF2-6D6B-4ABD-A7B9-6A3659EA1DD7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MD-UGEADD-2023-0099-MEM de 02/marz/2023
Aval Nro. 246</t>
        </r>
      </text>
    </comment>
    <comment ref="BL57" authorId="1" shapeId="0" xr:uid="{58DD836C-E281-47B4-B030-C61D972A5202}">
      <text>
        <r>
          <rPr>
            <b/>
            <sz val="9"/>
            <color indexed="81"/>
            <rFont val="Tahoma"/>
            <family val="2"/>
          </rPr>
          <t>Gaby Garzón:</t>
        </r>
        <r>
          <rPr>
            <sz val="9"/>
            <color indexed="81"/>
            <rFont val="Tahoma"/>
            <family val="2"/>
          </rPr>
          <t xml:space="preserve">
MD-UGEADD-2023-0023-MEM de 20/ene/2023
</t>
        </r>
      </text>
    </comment>
    <comment ref="BM57" authorId="2" shapeId="0" xr:uid="{947D7A11-39EF-4BE3-B54F-82C6BEF50CAF}">
      <text>
        <r>
          <rPr>
            <b/>
            <sz val="9"/>
            <color indexed="81"/>
            <rFont val="Tahoma"/>
            <family val="2"/>
          </rPr>
          <t>Carolina Suarez:</t>
        </r>
        <r>
          <rPr>
            <sz val="9"/>
            <color indexed="81"/>
            <rFont val="Tahoma"/>
            <family val="2"/>
          </rPr>
          <t xml:space="preserve">
Cert. Presup. 23-52
22-01-2023</t>
        </r>
      </text>
    </comment>
    <comment ref="BP57" authorId="0" shapeId="0" xr:uid="{06BADDDA-4E91-4EB8-BF04-A35B47A1280E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MD-UGEADD-2023-0079-MEM de 23/feb/2023</t>
        </r>
      </text>
    </comment>
    <comment ref="BT57" authorId="0" shapeId="0" xr:uid="{8C433F6A-8738-4399-ADFB-7958295D2016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MD-UGEADD-2023-0099-MEM de 02/marz/2023</t>
        </r>
      </text>
    </comment>
    <comment ref="BV57" authorId="0" shapeId="0" xr:uid="{4F5D4E4E-3531-4F14-B3C7-BAEA73DA14E0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MD-UGEADD-2023-0099-MEM de 02/marz/2023
Avales del 247 al 251</t>
        </r>
      </text>
    </comment>
    <comment ref="BL58" authorId="1" shapeId="0" xr:uid="{D4A6273E-A18B-4408-936D-9BB49B0991E2}">
      <text>
        <r>
          <rPr>
            <b/>
            <sz val="9"/>
            <color indexed="81"/>
            <rFont val="Tahoma"/>
            <family val="2"/>
          </rPr>
          <t>Gaby Garzón:</t>
        </r>
        <r>
          <rPr>
            <sz val="9"/>
            <color indexed="81"/>
            <rFont val="Tahoma"/>
            <family val="2"/>
          </rPr>
          <t xml:space="preserve">
MD-UGEADD-2023-0023-MEM de 20/ene/2023
</t>
        </r>
      </text>
    </comment>
    <comment ref="BM58" authorId="2" shapeId="0" xr:uid="{D281EADA-472D-4C1C-A5B1-D0AE04E03708}">
      <text>
        <r>
          <rPr>
            <b/>
            <sz val="9"/>
            <color indexed="81"/>
            <rFont val="Tahoma"/>
            <family val="2"/>
          </rPr>
          <t>Carolina Suarez:</t>
        </r>
        <r>
          <rPr>
            <sz val="9"/>
            <color indexed="81"/>
            <rFont val="Tahoma"/>
            <family val="2"/>
          </rPr>
          <t xml:space="preserve">
Cert. Presup. 106 del 23-01-2023</t>
        </r>
      </text>
    </comment>
    <comment ref="BL72" authorId="0" shapeId="0" xr:uid="{244CC866-EFC2-4F96-8CDA-A11093C5DFF0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MD-UGEADD-2023-0018-MEM de 19/enero/2023</t>
        </r>
      </text>
    </comment>
    <comment ref="BL74" authorId="0" shapeId="0" xr:uid="{F4137CC9-39BD-4744-9233-1969DD2DC068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MD-UGEADD-2023-0018-MEM de 19/enero/2023</t>
        </r>
      </text>
    </comment>
    <comment ref="BL75" authorId="0" shapeId="0" xr:uid="{D08CF2B2-1EC0-4419-9304-13D640349D6E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MD-UGEADD-2023-0018-MEM de 19/enero/2023</t>
        </r>
      </text>
    </comment>
    <comment ref="BL77" authorId="0" shapeId="0" xr:uid="{F8EBF1F9-8CFB-4802-93E0-6BA27B5F0027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MD-UGEADD-2023-0018-MEM de 19/enero/2023</t>
        </r>
      </text>
    </comment>
    <comment ref="BL79" authorId="0" shapeId="0" xr:uid="{B5006971-4484-49E0-A498-4AA72FBD058C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MD-UGEADD-2023-0018-MEM de 19/enero/2023</t>
        </r>
      </text>
    </comment>
    <comment ref="BL80" authorId="1" shapeId="0" xr:uid="{FF2F2AB5-EE78-4DD4-AE3D-CE401CBA37CA}">
      <text>
        <r>
          <rPr>
            <b/>
            <sz val="9"/>
            <color indexed="81"/>
            <rFont val="Tahoma"/>
            <family val="2"/>
          </rPr>
          <t>Gaby Garzón:</t>
        </r>
        <r>
          <rPr>
            <sz val="9"/>
            <color indexed="81"/>
            <rFont val="Tahoma"/>
            <family val="2"/>
          </rPr>
          <t xml:space="preserve">
MD-UGEADD-2023-0023-MEM de 20/ene/2023
</t>
        </r>
      </text>
    </comment>
    <comment ref="BM80" authorId="2" shapeId="0" xr:uid="{1B62749F-36E4-4D82-93BE-A6D03148B64F}">
      <text>
        <r>
          <rPr>
            <b/>
            <sz val="9"/>
            <color indexed="81"/>
            <rFont val="Tahoma"/>
            <family val="2"/>
          </rPr>
          <t>Carolina Suarez:</t>
        </r>
        <r>
          <rPr>
            <sz val="9"/>
            <color indexed="81"/>
            <rFont val="Tahoma"/>
            <family val="2"/>
          </rPr>
          <t xml:space="preserve">
Certi. Presupuestarias Nro. 86-105 del 23-01-2023</t>
        </r>
      </text>
    </comment>
    <comment ref="BP80" authorId="0" shapeId="0" xr:uid="{EE17B7F5-0472-4F6A-B14D-E18A4777A845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MD-UGEADD-2023-0079-MEM de 23/feb/2023</t>
        </r>
      </text>
    </comment>
    <comment ref="BT80" authorId="0" shapeId="0" xr:uid="{C347FCDD-DCFC-4C79-A8B6-7A2AE6E73E02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MD-UGEADD-2023-0099-MEM de 02/marz/2023</t>
        </r>
      </text>
    </comment>
    <comment ref="BV80" authorId="0" shapeId="0" xr:uid="{49936C88-40D6-4320-9F4D-67BE31F40330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MD-UGEADD-2023-0099-MEM de 02/marz/2023
Aval Nro. 252</t>
        </r>
      </text>
    </comment>
    <comment ref="AE81" authorId="0" shapeId="0" xr:uid="{E2FC9D6A-66E9-4F74-88F0-0F9E13BE7D60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Modificación memorando Nro. MD-UGEADD-2023-0054-MEM de 07 de febrero de 2023</t>
        </r>
      </text>
    </comment>
    <comment ref="AB82" authorId="0" shapeId="0" xr:uid="{3D20557F-89A6-4091-B898-AAAACAF0E4E7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Modificación memorando Nro. MD-UGEADD-2023-0054-MEM de 07 de febrero de 2023</t>
        </r>
      </text>
    </comment>
    <comment ref="BL82" authorId="1" shapeId="0" xr:uid="{1B8C8B91-F32D-4E8B-9C82-DDB0BC87C985}">
      <text>
        <r>
          <rPr>
            <b/>
            <sz val="9"/>
            <color indexed="81"/>
            <rFont val="Tahoma"/>
            <family val="2"/>
          </rPr>
          <t>Gaby Garzón:</t>
        </r>
        <r>
          <rPr>
            <sz val="9"/>
            <color indexed="81"/>
            <rFont val="Tahoma"/>
            <family val="2"/>
          </rPr>
          <t xml:space="preserve">
MD-UGEADD-2023-0055-MEM de 07/feb/2023</t>
        </r>
      </text>
    </comment>
    <comment ref="BN82" authorId="1" shapeId="0" xr:uid="{C9A25B8C-F068-4235-A25A-267CAEE16517}">
      <text>
        <r>
          <rPr>
            <b/>
            <sz val="9"/>
            <color indexed="81"/>
            <rFont val="Tahoma"/>
            <family val="2"/>
          </rPr>
          <t>Gaby Garzón:</t>
        </r>
        <r>
          <rPr>
            <sz val="9"/>
            <color indexed="81"/>
            <rFont val="Tahoma"/>
            <family val="2"/>
          </rPr>
          <t xml:space="preserve">
MD-UGEADD-2023-0055-MEM de 07/feb/2023
aval 86</t>
        </r>
      </text>
    </comment>
    <comment ref="BM83" authorId="2" shapeId="0" xr:uid="{5A2A4BB0-A0AF-47CF-9670-8D0626A0261F}">
      <text>
        <r>
          <rPr>
            <b/>
            <sz val="9"/>
            <color indexed="81"/>
            <rFont val="Tahoma"/>
            <family val="2"/>
          </rPr>
          <t>Carolina Suarez:</t>
        </r>
        <r>
          <rPr>
            <sz val="9"/>
            <color indexed="81"/>
            <rFont val="Tahoma"/>
            <family val="2"/>
          </rPr>
          <t xml:space="preserve">
Cert. Presup 118 del 27-01-2023</t>
        </r>
      </text>
    </comment>
    <comment ref="BL87" authorId="0" shapeId="0" xr:uid="{30257357-464B-4606-91FA-35E20D88D84E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 MD-UGEADD-2023-0039-MEM de 25/ene/23</t>
        </r>
      </text>
    </comment>
    <comment ref="BL88" authorId="0" shapeId="0" xr:uid="{0AB21593-1E88-4D0B-AD4C-55BC3F8D2E28}">
      <text>
        <r>
          <rPr>
            <b/>
            <sz val="9"/>
            <color indexed="81"/>
            <rFont val="Tahoma"/>
            <family val="2"/>
          </rPr>
          <t>Gabriela Garzon:</t>
        </r>
        <r>
          <rPr>
            <sz val="9"/>
            <color indexed="81"/>
            <rFont val="Tahoma"/>
            <family val="2"/>
          </rPr>
          <t xml:space="preserve">
MD-UGEADD-2023-0097-MEM de 02/03/2022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Garzon</author>
  </authors>
  <commentList>
    <comment ref="D1" authorId="0" shapeId="0" xr:uid="{A36D00B7-AC81-4ED4-82D1-583A9DF5741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Detallar claramente el uso de los recursos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Garzon</author>
  </authors>
  <commentList>
    <comment ref="D1" authorId="0" shapeId="0" xr:uid="{218F7959-5D9B-409C-9452-DD833F8B879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Detallar claramente el uso de los recursos</t>
        </r>
      </text>
    </comment>
  </commentList>
</comments>
</file>

<file path=xl/sharedStrings.xml><?xml version="1.0" encoding="utf-8"?>
<sst xmlns="http://schemas.openxmlformats.org/spreadsheetml/2006/main" count="1357" uniqueCount="340">
  <si>
    <t>Proyecto de Inversión</t>
  </si>
  <si>
    <t>CUP</t>
  </si>
  <si>
    <t>Componente</t>
  </si>
  <si>
    <t>Actividad</t>
  </si>
  <si>
    <t>Evento o subproyecto</t>
  </si>
  <si>
    <t>Tarea
(Adquisición, transferencia, pago, contratación, etc.)</t>
  </si>
  <si>
    <t>Entidad Ejecutora o Beneficiario de la Transferencia</t>
  </si>
  <si>
    <t>Provincia Beneficiario de la transferencia</t>
  </si>
  <si>
    <t>Grupo de Gasto</t>
  </si>
  <si>
    <t>Ítem Presupuestario</t>
  </si>
  <si>
    <t>Descripción Ítem</t>
  </si>
  <si>
    <t>PARTIDA PRESUPUESTARIA</t>
  </si>
  <si>
    <t>ITEM PRESUPUESTARIO</t>
  </si>
  <si>
    <t>DESCRIPCIÓN ITEM PRESUPUESTARIO</t>
  </si>
  <si>
    <t>GRUPO DE GASTO</t>
  </si>
  <si>
    <t>Edición,Impresión,Reproducción,Publicaciones,Suscripciones,Fotocopiado,Traducción,Empastado,Enmarcación,Serigrafía,Fotografía,Carnetización,FilmacióneImágenesSatelitalesyotros elementos oficiales</t>
  </si>
  <si>
    <t>73-Bienes y Servicios para Inversión</t>
  </si>
  <si>
    <t>Fletes y Maniobras</t>
  </si>
  <si>
    <t>Servicios Médicos Hospitalarios y Complementarios</t>
  </si>
  <si>
    <t>Eventos Oficiales</t>
  </si>
  <si>
    <t>Pasajes al Interior</t>
  </si>
  <si>
    <t>Pasajes al Exterior</t>
  </si>
  <si>
    <t>Viáticos y Subsistencia en el Interior</t>
  </si>
  <si>
    <t>Viáticos y Subsistencias en el Exterior</t>
  </si>
  <si>
    <t xml:space="preserve"> Gastos para la Atención a Delegados Extranjeros y Nacionales. Deportistas, Entrenadores y Cuerpo Técnico  que representen al País</t>
  </si>
  <si>
    <t>Consultoría, Asesoría e Investigación Especializada</t>
  </si>
  <si>
    <t>Fiscalización e Inspecciones Técnicas</t>
  </si>
  <si>
    <t>Honorarios por Contratos Civiles de Servicios</t>
  </si>
  <si>
    <t>Capacitación para la Ciudadanía en General</t>
  </si>
  <si>
    <t>Medicamentos</t>
  </si>
  <si>
    <t>Arrendamiento y Licencias de Uso de Paquetes Informáticos</t>
  </si>
  <si>
    <t>Materiales de Impresión, Fotografía, Reproducción y Publicaciones</t>
  </si>
  <si>
    <t>Dispositivos Médicos para Laboratorio Clínico y Patología</t>
  </si>
  <si>
    <t>Materiales Didácticos</t>
  </si>
  <si>
    <t>Repuestos y Accesorios</t>
  </si>
  <si>
    <t>Servicios de Publicidad y Propaganda Usando otros Medios</t>
  </si>
  <si>
    <t>Alimentos, Medicinas, Productos Farmacéuticos, Dispositivos Médicos, de Adeo y Accesorios para Sanidad Agropecuaria</t>
  </si>
  <si>
    <t>Uniformes Deportivos</t>
  </si>
  <si>
    <t>Repuestos y Accesorios para Maquinarias, Plantas Eléctricas, Equipos y Otros</t>
  </si>
  <si>
    <t>Eventos Públicos Promocionales</t>
  </si>
  <si>
    <t>Mobiliarios (No Depreciables)</t>
  </si>
  <si>
    <t>Maquinarias y Equipos (No Depreciables)</t>
  </si>
  <si>
    <t>Bienes Artísticos, Culturales, Bienes Deportivos y Símbolos Patrios</t>
  </si>
  <si>
    <t>Transporte y Vías</t>
  </si>
  <si>
    <t>75-Obras Públicas</t>
  </si>
  <si>
    <t>Construcciones y Edificaciones</t>
  </si>
  <si>
    <t>En Obras de Infraestructura</t>
  </si>
  <si>
    <t>Tasas Generales, Impuestos, Contribuciones, Permisos, Licencias y Patentes</t>
  </si>
  <si>
    <t>77-Otros Ingresos de Inversión</t>
  </si>
  <si>
    <t>Tasas Portuarias y Aeroportuarias</t>
  </si>
  <si>
    <t>Seguros</t>
  </si>
  <si>
    <t>Costas Judiciales Trámites Notariales Legalización de Documentos y Arreglos Extrajudiciales</t>
  </si>
  <si>
    <t>A Empresas Públicas</t>
  </si>
  <si>
    <t>78-Transferencias o Donaciones para Inversión</t>
  </si>
  <si>
    <t>Transferencias y Donaciones al Sector Privado no Financiero</t>
  </si>
  <si>
    <t>Mobiliarios (de Larga Duración)</t>
  </si>
  <si>
    <t>84-Bienes de Larga Duración</t>
  </si>
  <si>
    <t>Maquinarias y Equipos (de Larga Duración)</t>
  </si>
  <si>
    <t>Unidad Administrativa</t>
  </si>
  <si>
    <t>Temporalidad de la Tarea</t>
  </si>
  <si>
    <t>Indicador de Impacto del Evento o Subproyecto</t>
  </si>
  <si>
    <t>Meta del Indicador</t>
  </si>
  <si>
    <t>PROGRAMACIÓN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</si>
  <si>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</si>
  <si>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</si>
  <si>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</si>
  <si>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</si>
  <si>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</si>
  <si>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</si>
  <si>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</si>
  <si>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</si>
  <si>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</si>
  <si>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</si>
  <si>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</si>
  <si>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</si>
  <si>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Organismo</t>
  </si>
  <si>
    <t>Correlativo</t>
  </si>
  <si>
    <t>Fuente de Financiamiento</t>
  </si>
  <si>
    <t>Geográfico</t>
  </si>
  <si>
    <t>Programa</t>
  </si>
  <si>
    <t>Proyecto</t>
  </si>
  <si>
    <t>RUC / CI  Beneficiario de la transferencia</t>
  </si>
  <si>
    <t>Beneficios por Jubilación</t>
  </si>
  <si>
    <t>71- Gastos en Personal para Inversión</t>
  </si>
  <si>
    <t>Meta I Semestre</t>
  </si>
  <si>
    <t>Meta II Semestre</t>
  </si>
  <si>
    <t xml:space="preserve">PROGRAMACIÓN  DE LA META DEL INDICADOR </t>
  </si>
  <si>
    <t>INFORMACIÓN SEGÚN E-SIGEF (para uso de la Dirección de Planificación e Inversión)</t>
  </si>
  <si>
    <t>e-SIGEF</t>
  </si>
  <si>
    <t>Dirección de Deporte Convencional para el Alto Rendimiento</t>
  </si>
  <si>
    <t>PGR56-Fortalecimiento del deporte de alto rendimiento del Ecuador</t>
  </si>
  <si>
    <t xml:space="preserve">91480000.0000.387211 </t>
  </si>
  <si>
    <t>1. Reserva y desarrollo deportivo, para los posibles talentos con miras al alto rendimiento</t>
  </si>
  <si>
    <t>1.1 Establecer un proceso sistemático de detección, selección, desarrollo y perfeccionamiento orientado hacia el alto rendimientova Deportiva</t>
  </si>
  <si>
    <t xml:space="preserve">Eventos de preparación o evaluación </t>
  </si>
  <si>
    <t>Transferencia de recursos para pago de participación de la reserva en eventos fundamentales de preparación o evaluación del ciclo olímpico, paralímpico, sordolimpico y programa mundial.</t>
  </si>
  <si>
    <t>RUC VIRTUAL
Concentración Deportiva de Pichincha /  RUC 1791827929001</t>
  </si>
  <si>
    <t>1.2 Implementar los Planes de preparación y participación en competencias</t>
  </si>
  <si>
    <t xml:space="preserve"> 5X1000 Transferencia de recursos para pago de participación de la reserva en eventos fundamentales de preparación o evaluación del ciclo olímpico, paralímpico, sordolimpico y programa mundial.</t>
  </si>
  <si>
    <t>Federaciones Deportivas cinco por mil. RUC:9999999999993</t>
  </si>
  <si>
    <t>N/A</t>
  </si>
  <si>
    <t xml:space="preserve">1.3 Cubrir las necesidades de los atletas </t>
  </si>
  <si>
    <t>Necesidades</t>
  </si>
  <si>
    <t>Transferencia de Recursos para pago de necesidades generales e individuales</t>
  </si>
  <si>
    <t xml:space="preserve">5X1000 Transferencia de Recursos para pago de necesidades generales e individuales </t>
  </si>
  <si>
    <t xml:space="preserve">1.4 Seleccionar el equipo técnico </t>
  </si>
  <si>
    <t>Honorarios</t>
  </si>
  <si>
    <t>Transferencia de recursos para pago de honorarios del equipo técnico</t>
  </si>
  <si>
    <t>5x1000 Transferencia de recursos para pago de honorarios del equipo técnico</t>
  </si>
  <si>
    <t>2. Plan de entrenamiento y competencias para deportistas de alto rendimiento del ciclo olímpico, paralímpico, sordolímpico y mundial</t>
  </si>
  <si>
    <t>2.1 Implementar los Planes de preparación y participación en competencias de Alto Rendimiento</t>
  </si>
  <si>
    <t>Participación en eventos</t>
  </si>
  <si>
    <t>Transferencia de recursos para el pago de la participación en eventos del Ciclo Olímpico, Paralímpico y Sordolímpico</t>
  </si>
  <si>
    <t>Por Definir</t>
  </si>
  <si>
    <t>5X1000 Transferencia de recursos para el pago de la participación en eventos del Ciclo Olímpico, Paralímpico y Sordolímpico</t>
  </si>
  <si>
    <t>Transferencia de recursos para el pago de la participación en eventos del Ciclo Olímpico, Paralímpico y Sordolímpico y eventos internacionales con sede en el Ecuador</t>
  </si>
  <si>
    <t>5X1000 Transferencia de recursos para el pago de la participación en eventos del Ciclo Olímpico, Paralímpico y Sordolímpico y eventos internacionales con sede en el Ecuador</t>
  </si>
  <si>
    <t xml:space="preserve">2.2 Seleccionar el equipo técnico </t>
  </si>
  <si>
    <t>Honorarios del Equipo Multidisciplinario</t>
  </si>
  <si>
    <t>Transferencia de recursos para Vinculación de entrenadores, Auxiliares de la Preparación y Coordinadores Técnicos de los Organismos Deportivos</t>
  </si>
  <si>
    <t>5X1000 Transferencia de recursos para Vinculación de entrenadores, Auxiliares de la Preparación y Coordinadores Técnicos de los Organismos Deportivos</t>
  </si>
  <si>
    <t xml:space="preserve">2.3 Cubrir  las necesidades de los atletas </t>
  </si>
  <si>
    <t>Necesidades generales e individuales de los deportistas</t>
  </si>
  <si>
    <t xml:space="preserve">Transferencia de Recursos para pago de Necesidades Generales (aquellas que operativamente demande el proyecto) e Individuales (acorde a la naturaleza de cada atleta) </t>
  </si>
  <si>
    <t xml:space="preserve">5X1000 Transferencia de Recursos para pago de Necesidades Generales (aquellas que operativamente demande el proyecto) e Individuales (acorde a la naturaleza de cada atleta) </t>
  </si>
  <si>
    <t xml:space="preserve">3. Desarrollo integral del deportista </t>
  </si>
  <si>
    <t>3.1 Seguimiento y acompañamiento de la Dirección de Medicina, Ciencias Aplicadas y Juego Limpio</t>
  </si>
  <si>
    <t>Contratación de profesionales del Equipo Ciencias Aplicadas</t>
  </si>
  <si>
    <t>3.2 Promover el desarrollo integral de los atletas, entrenadores y dirigentes deportivos</t>
  </si>
  <si>
    <t>Capacitaciones actores sistema deportivo alto rendimiento</t>
  </si>
  <si>
    <t>4. Evaluación periódica de los deportistas de alto rendimiento</t>
  </si>
  <si>
    <t>Honorarios Metodólogos</t>
  </si>
  <si>
    <t>Contratación del Equipo Técnico Metodológico por agrupación deportiva y discapacidad</t>
  </si>
  <si>
    <t>5.Estímulos a deportistas de alto rendimiento</t>
  </si>
  <si>
    <t xml:space="preserve">5.1 Entregar estímulos económicos para los deportistas de alto rendimiento </t>
  </si>
  <si>
    <t>Transferencia de recursos para pago de estímulo económico mensual por categoría a los atletas alto rendimiento y los que están en proceso de retiro</t>
  </si>
  <si>
    <t>RUC VIRTUAL
Concentración Deportiva de Pichincha
1791827929001</t>
  </si>
  <si>
    <t>Estímulo económico mensual</t>
  </si>
  <si>
    <t>Servicios personales por contrato</t>
  </si>
  <si>
    <t>Aporte Patronal</t>
  </si>
  <si>
    <t>Decimo Tercer Sueldo</t>
  </si>
  <si>
    <t>Decimo Cuatro Sueldo</t>
  </si>
  <si>
    <t>Fondos de Reserva</t>
  </si>
  <si>
    <t>4.1 Acompañamiento del Equipo Técnico Metodológico</t>
  </si>
  <si>
    <t>Mapa Deportivo Nacional</t>
  </si>
  <si>
    <t xml:space="preserve">Credenciales </t>
  </si>
  <si>
    <t>Adquisición de insumos médicos y medicamentos.</t>
  </si>
  <si>
    <t>Insumos Médicos</t>
  </si>
  <si>
    <t>Contratación de profesionales para Implementar el Programa Liderazgo y Empoderamiento Deportivo</t>
  </si>
  <si>
    <t>Adquisión de material, para la carnetización de los deportistas del Plan de Alto Rendimiento.</t>
  </si>
  <si>
    <t>Contratación de personal para la elaboración del Mapa deportivo Nacional.</t>
  </si>
  <si>
    <t>Estímulo económico por logro o resultado deportivo</t>
  </si>
  <si>
    <t>Nro. Personas a contratar</t>
  </si>
  <si>
    <t>Cargo</t>
  </si>
  <si>
    <t>Modalidad de Contratación</t>
  </si>
  <si>
    <t>SERVICIOS PROFESIONALES</t>
  </si>
  <si>
    <t>MÉDICO DEPORTÓLOGO</t>
  </si>
  <si>
    <t>NUTRICIONISTA</t>
  </si>
  <si>
    <t>FISIOTERAPISTA</t>
  </si>
  <si>
    <t>PSICÓLOGO</t>
  </si>
  <si>
    <t>TÉCNICO METODOLÓGICO DEPORTIVO ESPECIALISTA</t>
  </si>
  <si>
    <t>CAPACITADORES</t>
  </si>
  <si>
    <t>PLAN OPERATIVO ANUAL DE INVERSIÓN 2023</t>
  </si>
  <si>
    <t>Número de organizaciones deportivas beneficiarias</t>
  </si>
  <si>
    <t>Número de deportistas beneficiarios</t>
  </si>
  <si>
    <t>Número de profesionales contratados</t>
  </si>
  <si>
    <t>Dirección de Medicina, Ciencias Aplicadas y Juego Limpio</t>
  </si>
  <si>
    <t>Contratación del servicio de capacitación para implementar el Programa Liderazgo y Empoderamiento Deportivo</t>
  </si>
  <si>
    <t>Transferencia de recursos para la entrega  del estímulo económico por logro o resultado deportivo a atletas de alto rendimiento</t>
  </si>
  <si>
    <t>Por definir</t>
  </si>
  <si>
    <t>Unidad de gerencia del proyecto emblemático "Encuentro activo del deporte para el desarrollo 2022 - 2025".</t>
  </si>
  <si>
    <t>PGR55-Encuentro Activo del Deporte Para el Desarrollo 2022-2025</t>
  </si>
  <si>
    <t>91480000.0000.387225</t>
  </si>
  <si>
    <t>1. Ejecutar encuentros deportivos a nivel nacional que propicien la iniciación deportiva del país</t>
  </si>
  <si>
    <t>1.1 Implementar Encuentros deportivos</t>
  </si>
  <si>
    <t>Juegos Nacionales de Menores  2023</t>
  </si>
  <si>
    <t>Transferencia de recursos para la ejecución de los XV Juegos Nacionales de Menores 2023</t>
  </si>
  <si>
    <t>5x1000 Transferencia de recursos para la ejecución de los XV Juegos Nacionales de Menores 2023</t>
  </si>
  <si>
    <t>Juegos Nacionales XII Juegos Nacionales Juveniles 2023</t>
  </si>
  <si>
    <t>Transferencia de recursos para la ejecución de los XII Juegos Nacionales Juveniles 2023</t>
  </si>
  <si>
    <t>5x1000 Transferencia de recursos para la ejecución de los XII Juegos Nacionales Juveniles 2023</t>
  </si>
  <si>
    <t>Juegos Nacionales VII Juegos Nacionales Adaptados 2023</t>
  </si>
  <si>
    <t>Transferencia de recursos para la ejecución de los VII Juegos Nacionales Adaptados 2023</t>
  </si>
  <si>
    <t xml:space="preserve">5x1000 Transferencia de recursos para la ejecución de los VII Juegos Nacionales Adaptados 2023 </t>
  </si>
  <si>
    <t>2. Impulsar las competeciones deportivas en la poblacion estudiantil del país</t>
  </si>
  <si>
    <t>2.1 Implementar Competiciones Deportivas a Nivel Estudiantil</t>
  </si>
  <si>
    <t>Campeonatos Nacional Intercolegial 2023</t>
  </si>
  <si>
    <t>Transferencia de recursos para la ejecución del Campeonato Nacional Intercolegial 2023</t>
  </si>
  <si>
    <t>5x1000 Transferencia de recursos para la ejecución del Campeonato Nacional Intercolegial 2023</t>
  </si>
  <si>
    <t>Juegos Escolares Sudamericanos 2023</t>
  </si>
  <si>
    <t>Adquisición de pasajes aéreos internacionales para la participación en los Juegos Escolares Sudamericanos 2023</t>
  </si>
  <si>
    <t>Adquisición de medicamentos para los deportistas que participan en los Juegos Escolares Sudamericanos 2023</t>
  </si>
  <si>
    <t>Adquisición de seguros para deportistas, entrenadores y funcionarios que participan en los Juegos Escolares Sudamericanos 2023</t>
  </si>
  <si>
    <t>Adquisición de uniformes para la participación en los Juegos Escolares Sudamericanos 2023</t>
  </si>
  <si>
    <t>Adquisición de pines para deportistas, entrenadores y funcionarios que participan en los Juegos Escolares Sudamericanos 2023</t>
  </si>
  <si>
    <t>Transferencia de recursos para el pago del bono deportivo de los Juegos Escolares Sudamericanos 2023</t>
  </si>
  <si>
    <t>5X1000 Transferencia de recursos para el pago del bono deportivo</t>
  </si>
  <si>
    <t>Campeonatos Juegos Universitarios 2023</t>
  </si>
  <si>
    <t>Transferencia de recursos para la ejecución de los Juegos Universitarios 2023</t>
  </si>
  <si>
    <t xml:space="preserve">Campeonatos Juegos Universitarios 2023 </t>
  </si>
  <si>
    <t xml:space="preserve">5x1000 Transferencia de recursos para la ejecución de los Juegos Universitarios 2023 </t>
  </si>
  <si>
    <t>3. Fortalecer el Deporte Formativo en territorio para la identificación de talentos</t>
  </si>
  <si>
    <t>3.1 Fomentar el deporte en territorio</t>
  </si>
  <si>
    <t xml:space="preserve">Escuelas Deportivas de Deporte Femenino </t>
  </si>
  <si>
    <t>Contratación de instructores a través de servicios profesionales o técnicos especializados, para implementación de servicios en beneficio de la ciudadanía</t>
  </si>
  <si>
    <t xml:space="preserve">Adquisición de implementos deportivos para las Escuelas Deportivas de Deporte Femenino </t>
  </si>
  <si>
    <t>4. Promover hábitos de vida saludable a través de la actividad física y la recreación</t>
  </si>
  <si>
    <t>4.1 Implementar jornadas de actividad física</t>
  </si>
  <si>
    <t>Encuentro Recreativo</t>
  </si>
  <si>
    <t>Adquisición de indumentaria para el personal vinculado al Encuentro Recreativo</t>
  </si>
  <si>
    <t>Eventos para promocionar y difundir las actividades del encuentro recreativo</t>
  </si>
  <si>
    <t>Publicidad para promocionar y difundir las actividades del encuentro recreativo</t>
  </si>
  <si>
    <t>Adquisición de implementos deportivos para uso del personal ejecución de las actividades del encuentro recreativo</t>
  </si>
  <si>
    <t>Adquisición de implementos recreativos  para uso del personal ejecución de las actividades del encuentro recreativo</t>
  </si>
  <si>
    <t>Festivales Atleticos (Carreras, eventos deportivos)</t>
  </si>
  <si>
    <t>Adquisición de indumentaria para los participantes de los Festivales Atléticos a nivel nacional</t>
  </si>
  <si>
    <t>Contratación de logística de eventos para de una empresa que se encargue del montaje y desmontaje de los escenarios para la realización de los festivales atléticos a nivel nacional</t>
  </si>
  <si>
    <t>Impresión de material de identificación para los participantes de los festivales atléticos a nivel nacional</t>
  </si>
  <si>
    <t>Festivales Recreativos  (juegos ancestrales)</t>
  </si>
  <si>
    <t>Transferencia de recursos para la ejecución de Festivales Recreativos (Juegos ancestrales, tradicionales)</t>
  </si>
  <si>
    <t>5X1000 Transferencia de recursos para la ejecución de Festivales Recreativos (Juegos ancestrales, tradicionales)</t>
  </si>
  <si>
    <t>4.2 Promover el Deporte para el Desarrollo</t>
  </si>
  <si>
    <t>Hincha de mi Barrio</t>
  </si>
  <si>
    <t>Contratación de instructores a través de servicios profesionales y técnicos especializados, para implementación de servicios en beneficio de la ciudadanía</t>
  </si>
  <si>
    <t>Contratación de un analista de metodología través de servicios profesionales, para implementación de servicios en beneficio de la ciudadanía</t>
  </si>
  <si>
    <t>Hincha de Mi Barrio</t>
  </si>
  <si>
    <t>Contratación de logística de eventos de una empresa a fin de realizar la para promoción de las actividades realizadas en Hincha de mi Barrio</t>
  </si>
  <si>
    <t>Impresión de material publicitario y material de apoyo visual a fin de relizar, difundir y promocionar las actividades de Hincha de mi Barrio</t>
  </si>
  <si>
    <t>Adquisición de indumentaria para el personal  vinculado al servicio de Hincha de mi Barrio</t>
  </si>
  <si>
    <t>Adquisición de implementos deportivos para uso del personal ejecución de las actividades de Hincha de mi Barrio</t>
  </si>
  <si>
    <t>Adquisición de materiales de oficina para uso del personal ejecución de las actividades de Hincha de mi Barrio</t>
  </si>
  <si>
    <t>Adquisición de materiales de limpieza para uso del personal ejecución de las actividades de Hincha de mi Barrio</t>
  </si>
  <si>
    <t>Adquisición de material didáctico para uso del personal ejecución de las actividades de Hincha de mi Barrio</t>
  </si>
  <si>
    <t>Alquiler de buses para realización de las actividades de Hincha de mi Barrio</t>
  </si>
  <si>
    <t>Alquiler de camionetas para la supervisión y acompañamiento del personal en territorio de Hincha de mi Barrio</t>
  </si>
  <si>
    <t>Servicio de lavado para la indumentaria utilizada en las sesiones socio deportivas de Hincha de mi Barrio</t>
  </si>
  <si>
    <t>Encuentro Deporte para el Desarrollo</t>
  </si>
  <si>
    <t>Contratación de una empresa de logística de eventos a fin de realizar un evento internacional enfocado a promover el deporte para el desarrollo y la paz 2023</t>
  </si>
  <si>
    <t>Impresión de material comunicacional los folletos del Encuentro del Deporte para el Desarrollo</t>
  </si>
  <si>
    <t>Contratación de un analista de metodología a través de servicios profesionales, para implementación de servicios en beneficio de la ciudadanía</t>
  </si>
  <si>
    <t>4.3 Gerencia del proyecto</t>
  </si>
  <si>
    <t>Equipo de gerencia</t>
  </si>
  <si>
    <t>Contratación de personal a través de servicios ocasionales, para implementación del Proyecto (remuneración)</t>
  </si>
  <si>
    <t>Contratación de personal a través de servicios ocasionales, para implementación del Proyecto (aporte patronal)</t>
  </si>
  <si>
    <t>Contratación de personal a través de servicios ocasionales, para implementación del Proyecto (décimo tercer sueldo)</t>
  </si>
  <si>
    <t>Contratación de personal a través de servicios ocasionales, para implementación del Proyecto (décimo cuarto sueldo)</t>
  </si>
  <si>
    <t>Contratación de personal a través de servicios ocasionales, para implementación del Proyecto (fondos de reserva)</t>
  </si>
  <si>
    <t>Contratación de servidores públicos a través de servicios profesionales y técnicos especializados, para implementación de servicios en beneficio de la ciudadanía</t>
  </si>
  <si>
    <t>Contratación de una empresa de viajes a fin de contar con pasajes al interior para el personal de la Gerencia del proyecto</t>
  </si>
  <si>
    <t>Viáticos y Subsistencias en el Interior para el personal de la Gerencia del proyecto</t>
  </si>
  <si>
    <t xml:space="preserve">Número de deportistas </t>
  </si>
  <si>
    <t>Número de beneficiarios</t>
  </si>
  <si>
    <t>Numero de benficiarios</t>
  </si>
  <si>
    <t>Número de benficiarios</t>
  </si>
  <si>
    <t>Vestuario, Lencería, Prendas de Protección y Accesorios para uniformes del personal de Protección, Vigilancia y Seguridad</t>
  </si>
  <si>
    <t>Materiales de Oficina</t>
  </si>
  <si>
    <t>Espectáculos Culturales y Sociales</t>
  </si>
  <si>
    <t>Vehículos (Arrendamiento)</t>
  </si>
  <si>
    <t>Servicios de Aseo, Lavado de Vestimenta de Trabajo, Fumigación, Desinfección, Limpieza de Instalaciones, manejo de desechos contaminados, recuperación y clasificación de materiales reciclables</t>
  </si>
  <si>
    <t>Insumos, Bienes y Materiales para la Producción de Programas de Radio y Televisión, Eventos Culturales, Artísticos y Entretenimiento en General</t>
  </si>
  <si>
    <t>Materiales de Aseo</t>
  </si>
  <si>
    <t>Dirección de Infraestructura Deportiva</t>
  </si>
  <si>
    <t>Optimización de Infraestructura Deportiva, Coliseos, Polideportivos, Estadios</t>
  </si>
  <si>
    <t>1.3 Optimización de Estadios</t>
  </si>
  <si>
    <t>Optimización de Estadios</t>
  </si>
  <si>
    <t>Transferencia de recursos para la  rehabilitación y repotenciación del sistema de iluminación en el Estadio de Beísbol Yeyo Úraga de la Federación Deportiva del Guayas</t>
  </si>
  <si>
    <t>Guayas</t>
  </si>
  <si>
    <t>5x1000 Transferencia de recursos  para la  rehabilitación y repotenciación del sistema de iluminación en el Estadio de Beísbol Yeyo Úraga de la Federación Deportiva del Guayas</t>
  </si>
  <si>
    <t>Transferencia de recursos para la optimización del Estadio Metropolitano de Montecristi</t>
  </si>
  <si>
    <t>Manabí</t>
  </si>
  <si>
    <t>5x1000 Transferencia de recursos  para la optimización del Estadio Metropolitano de Montecristi</t>
  </si>
  <si>
    <t>1.1 Optimización de Coliseos</t>
  </si>
  <si>
    <t>Optimización de Coliseos</t>
  </si>
  <si>
    <t>Por financiar</t>
  </si>
  <si>
    <t>Elaborar los estudios definitivos de cada escenario deportivo seleccionado para eventos deportivos internacionales</t>
  </si>
  <si>
    <t>Estudios Definitivos</t>
  </si>
  <si>
    <t>Contratación de una consultoría para la realización de los Estudios Definitivos para la optimización de infraestructura deportiva con miras a la realización de eventos internacionales en la provincia de Guayas</t>
  </si>
  <si>
    <t>Contratación de de una consultoría para la realización de los Estudios Definitivos para la optimización de infraestructura deportiva con miras a la realización de eventos internacionales en la provincia de Azuay</t>
  </si>
  <si>
    <t>Contratación de una consultoría para la realización de los Estudios Definitivos para la optimización de infraestructura deportiva con miras a la realización de eventos internacionales en la provincia de Bolívar</t>
  </si>
  <si>
    <t xml:space="preserve">Contratación de una consultoría para la realización de los Estudios Definitivos para la optimización de infraestructura deportiva con miras a la realización de eventos internacionales en la provincia de Chimborazo </t>
  </si>
  <si>
    <t>Contratación de Estudios Definitivos para la optimización de infraestructura deportiva con miras a la realización de eventos internacionales en la provincia de Imbabura</t>
  </si>
  <si>
    <t>Contratación de una consultoría para la realización de los Estudios Definitivos para la optimización de infraestructura deportiva con miras a la realización de eventos internacionales en la provincia de Pichincha</t>
  </si>
  <si>
    <t>Contrataciónde una consultoría para la realización de los Estudios Definitivos para la optimización de infraestructura deportiva con miras a la realización de eventos internacionales en la provincia de Zamora Chinchipe</t>
  </si>
  <si>
    <t>Número de estadios optimizados</t>
  </si>
  <si>
    <t>Número de estudios recibidos</t>
  </si>
  <si>
    <t>91480000.0000.387224</t>
  </si>
  <si>
    <t>91480000.0000.388416</t>
  </si>
  <si>
    <t>1.1 Estudios Preliminares 
1.2 Ante proyecto
1.3 Proyecto Definitivo</t>
  </si>
  <si>
    <t>PGR56-Estudios Definitivos para la optimización de infraestructura deportiva con miras a la realización de eventos internacionales</t>
  </si>
  <si>
    <t>PGR55-Optimización de Infraestructura Deportiva a Niivel Nacional</t>
  </si>
  <si>
    <t>Pago de arrastre 2022 - Adquisición de productos comunicacionales para difundir la imagen de la actividad "Hincha de mi barrio" del componente 4 del Proyecto Emblemático “Encuentro activo del deporte para el desarrollo 2022-2025”</t>
  </si>
  <si>
    <t>Pago de arrastre 2022 - Adquisición de indumentaria para el personal vinculado a la actividad “Hincha de mi barrio” del componente 4 del Proyecto  Emblemático “ENCUENTRO ACTIVO DEL DEPORTE PARA EL DESARROLLO 2022-2025”.</t>
  </si>
  <si>
    <t>Pago de arrastre 2022 - Adquisición de materiales de oficina</t>
  </si>
  <si>
    <t>Pago de arrastre 2022 - Adquisición de implementos deportivos para la actividad "Hincha de mi barrio" del componente 4 del Proyecto Emblemático “Encuentro activo del deporte para el desarrollo 2022-2025”</t>
  </si>
  <si>
    <t>Obligaciones de Ejercicios Anteriores por Egresos en Servicios</t>
  </si>
  <si>
    <t>99-Otros Pasivos</t>
  </si>
  <si>
    <t>Pago de viáticos y subsistencias en el interior correspondiente al año 2022</t>
  </si>
  <si>
    <t>Etiquetas de fila</t>
  </si>
  <si>
    <t>Total general</t>
  </si>
  <si>
    <t>Suma de TOTAL PLANIFICADO</t>
  </si>
  <si>
    <t>PGR55-Optimización de Infraestructura Deportiva a Nivel Nacional</t>
  </si>
  <si>
    <t>PROYECTO / GRUPO DE GASTO</t>
  </si>
  <si>
    <t>TOTAL</t>
  </si>
  <si>
    <t>RUC VIRTUAL 
FEDERACIÓN ECUATORIANA DE ESGRIMA
1792362253001</t>
  </si>
  <si>
    <t>RUC Virtual  
FEDERACIÓN ECUATORIANA DE ESGRIMA
RUC: 1792362253001</t>
  </si>
  <si>
    <t>Federación Deportiva de Manabí
RUC: 1391719868001</t>
  </si>
  <si>
    <t>Federación Deportiva del Guayas
RUC: 0990057902001</t>
  </si>
  <si>
    <t>TOTAL CODIFICADO</t>
  </si>
  <si>
    <t>TOTAL DEVENGADO</t>
  </si>
  <si>
    <t>TOTAL DIFERENCIA</t>
  </si>
  <si>
    <t>Certificación POA</t>
  </si>
  <si>
    <t>Certificación Presupuestaria</t>
  </si>
  <si>
    <t>Aval</t>
  </si>
  <si>
    <t>Diferencia
POA - AVAL</t>
  </si>
  <si>
    <t>SALDO POA INVERSIÓN</t>
  </si>
  <si>
    <t>RECORTE MEF</t>
  </si>
  <si>
    <t>DISPONIBILIDAD DE FONDOS ACUERDO 456</t>
  </si>
  <si>
    <t>Primera</t>
  </si>
  <si>
    <t>Segunda</t>
  </si>
  <si>
    <t>Tercera</t>
  </si>
  <si>
    <t>Cuarta</t>
  </si>
  <si>
    <t>INFORMACIÓN DE CERTIFICACIONES Y AVALES</t>
  </si>
  <si>
    <t>Devengado</t>
  </si>
  <si>
    <t>Diferencia</t>
  </si>
  <si>
    <t>Monto</t>
  </si>
  <si>
    <t>Reembolso de pasajes al interior para el personal de la Gerencia del proyecto</t>
  </si>
  <si>
    <t>PAI 2023</t>
  </si>
  <si>
    <t>Suma de ENERO</t>
  </si>
  <si>
    <t>Suma de FEBRERO</t>
  </si>
  <si>
    <t>Suma de DICIEMBRE</t>
  </si>
  <si>
    <t>Suma de NOVIEMBRE</t>
  </si>
  <si>
    <t>Suma de OCTUBRE</t>
  </si>
  <si>
    <t>Suma de SEPTIEMBRE</t>
  </si>
  <si>
    <t>Suma de AGOSTO</t>
  </si>
  <si>
    <t>Suma de JULIO</t>
  </si>
  <si>
    <t>Suma de JUNIO</t>
  </si>
  <si>
    <t>Suma de MAYO</t>
  </si>
  <si>
    <t>Suma de ABRIL</t>
  </si>
  <si>
    <t>Suma de MARZO</t>
  </si>
  <si>
    <t xml:space="preserve">Entidad Ejecutora o Beneficiario de la Transferencia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</si>
</sst>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[$$-300A]\ * #,##0.00_);_([$$-300A]\ * \(#,##0.00\);_([$$-300A]\ * &quot;-&quot;??_);_(@_)"/>
    <numFmt numFmtId="167" formatCode="0000000000000"/>
    <numFmt numFmtId="168" formatCode="0000"/>
    <numFmt numFmtId="169" formatCode="000"/>
    <numFmt numFmtId="170" formatCode="_ [$$-300A]* #,##0.00_ ;_ [$$-300A]* \-#,##0.00_ ;_ [$$-300A]* &quot;-&quot;??_ ;_ @_ "/>
    <numFmt numFmtId="171" formatCode="&quot;$&quot;#,##0.00"/>
    <numFmt numFmtId="172" formatCode="&quot;$&quot;\ #,##0.00"/>
  </numFmts>
  <fonts count="25" x14ac:knownFonts="1">
    <font>
      <sz val="11"/>
      <color theme="1"/>
      <name val="Calibri"/>
      <family val="2"/>
      <scheme val="minor"/>
    </font>
    <font>
      <sz val="12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2"/>
      <color theme="1"/>
      <name val="Calibri"/>
      <family val="2"/>
      <scheme val="minor"/>
    </font>
    <font>
      <b/>
      <sz val="18"/>
      <color theme="1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9"/>
      <color theme="1"/>
      <name val="Century Gothic"/>
      <family val="2"/>
    </font>
    <font>
      <b/>
      <sz val="9"/>
      <color theme="0"/>
      <name val="Century Gothic"/>
      <family val="2"/>
    </font>
    <font>
      <b/>
      <sz val="10"/>
      <color theme="3"/>
      <name val="Arial Narrow"/>
      <family val="2"/>
    </font>
    <font>
      <b/>
      <sz val="9"/>
      <color indexed="81"/>
      <name val="Tahoma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b/>
      <sz val="9"/>
      <color theme="0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4" fillId="0" borderId="0" applyFont="0" applyFill="0" applyBorder="0" applyAlignment="0" applyProtection="0"/>
  </cellStyleXfs>
  <cellXfs count="126">
    <xf numFmtId="0" fontId="0" fillId="0" borderId="0" xfId="0"/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167" fontId="8" fillId="0" borderId="0" xfId="0" applyNumberFormat="1" applyFont="1"/>
    <xf numFmtId="0" fontId="9" fillId="0" borderId="0" xfId="0" applyFont="1"/>
    <xf numFmtId="168" fontId="8" fillId="0" borderId="0" xfId="0" applyNumberFormat="1" applyFont="1"/>
    <xf numFmtId="169" fontId="8" fillId="0" borderId="0" xfId="0" applyNumberFormat="1" applyFont="1"/>
    <xf numFmtId="0" fontId="0" fillId="0" borderId="1" xfId="0" applyBorder="1" applyAlignment="1">
      <alignment horizontal="center"/>
    </xf>
    <xf numFmtId="166" fontId="3" fillId="3" borderId="2" xfId="2" applyNumberFormat="1" applyFont="1" applyFill="1" applyBorder="1" applyAlignment="1">
      <alignment horizontal="center" vertical="center" wrapText="1"/>
    </xf>
    <xf numFmtId="166" fontId="3" fillId="4" borderId="2" xfId="2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67" fontId="3" fillId="5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66" fontId="3" fillId="7" borderId="3" xfId="2" applyNumberFormat="1" applyFont="1" applyFill="1" applyBorder="1" applyAlignment="1">
      <alignment horizontal="center" vertical="center" wrapText="1"/>
    </xf>
    <xf numFmtId="169" fontId="3" fillId="7" borderId="3" xfId="2" applyNumberFormat="1" applyFont="1" applyFill="1" applyBorder="1" applyAlignment="1">
      <alignment horizontal="center" vertical="center" wrapText="1"/>
    </xf>
    <xf numFmtId="168" fontId="3" fillId="7" borderId="3" xfId="2" applyNumberFormat="1" applyFont="1" applyFill="1" applyBorder="1" applyAlignment="1">
      <alignment horizontal="center" vertical="center" wrapText="1"/>
    </xf>
    <xf numFmtId="166" fontId="3" fillId="8" borderId="3" xfId="2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4" fontId="8" fillId="0" borderId="1" xfId="3" applyFont="1" applyFill="1" applyBorder="1" applyAlignment="1">
      <alignment vertical="center"/>
    </xf>
    <xf numFmtId="166" fontId="11" fillId="10" borderId="10" xfId="1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71" fontId="0" fillId="0" borderId="0" xfId="0" applyNumberFormat="1"/>
    <xf numFmtId="0" fontId="1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2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44" fontId="8" fillId="0" borderId="1" xfId="0" applyNumberFormat="1" applyFont="1" applyBorder="1" applyAlignment="1">
      <alignment vertical="center" wrapText="1"/>
    </xf>
    <xf numFmtId="170" fontId="8" fillId="0" borderId="1" xfId="2" applyNumberFormat="1" applyFont="1" applyBorder="1" applyAlignment="1">
      <alignment vertical="center" wrapText="1"/>
    </xf>
    <xf numFmtId="164" fontId="8" fillId="15" borderId="1" xfId="3" applyFont="1" applyFill="1" applyBorder="1" applyAlignment="1">
      <alignment vertical="center"/>
    </xf>
    <xf numFmtId="16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0" xfId="0" applyNumberFormat="1" applyFont="1"/>
    <xf numFmtId="3" fontId="3" fillId="6" borderId="2" xfId="0" applyNumberFormat="1" applyFont="1" applyFill="1" applyBorder="1" applyAlignment="1">
      <alignment horizontal="center" vertical="center" wrapText="1"/>
    </xf>
    <xf numFmtId="3" fontId="3" fillId="6" borderId="3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/>
    <xf numFmtId="49" fontId="8" fillId="0" borderId="0" xfId="0" applyNumberFormat="1" applyFont="1"/>
    <xf numFmtId="49" fontId="3" fillId="4" borderId="2" xfId="2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1" applyFont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165" fontId="16" fillId="0" borderId="0" xfId="1" applyFont="1" applyAlignment="1">
      <alignment vertical="center" wrapText="1"/>
    </xf>
    <xf numFmtId="0" fontId="16" fillId="15" borderId="0" xfId="0" applyFont="1" applyFill="1" applyAlignment="1">
      <alignment horizontal="left" vertical="center" wrapText="1"/>
    </xf>
    <xf numFmtId="165" fontId="16" fillId="15" borderId="0" xfId="1" applyFont="1" applyFill="1" applyAlignment="1">
      <alignment vertical="center" wrapText="1"/>
    </xf>
    <xf numFmtId="0" fontId="17" fillId="16" borderId="0" xfId="0" applyFont="1" applyFill="1" applyAlignment="1">
      <alignment horizontal="center" vertical="center" wrapText="1"/>
    </xf>
    <xf numFmtId="165" fontId="17" fillId="16" borderId="0" xfId="1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72" fontId="11" fillId="10" borderId="2" xfId="0" applyNumberFormat="1" applyFont="1" applyFill="1" applyBorder="1" applyAlignment="1">
      <alignment horizontal="center" vertical="center" wrapText="1"/>
    </xf>
    <xf numFmtId="172" fontId="11" fillId="10" borderId="10" xfId="0" applyNumberFormat="1" applyFont="1" applyFill="1" applyBorder="1" applyAlignment="1">
      <alignment horizontal="center" vertical="center" wrapText="1"/>
    </xf>
    <xf numFmtId="166" fontId="11" fillId="9" borderId="2" xfId="6" applyNumberFormat="1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8" fillId="17" borderId="2" xfId="0" applyFont="1" applyFill="1" applyBorder="1" applyAlignment="1">
      <alignment horizontal="center" vertical="center" wrapText="1"/>
    </xf>
    <xf numFmtId="0" fontId="11" fillId="14" borderId="0" xfId="0" applyFont="1" applyFill="1" applyAlignment="1">
      <alignment horizontal="center" vertical="center"/>
    </xf>
    <xf numFmtId="0" fontId="3" fillId="19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166" fontId="21" fillId="7" borderId="11" xfId="2" applyNumberFormat="1" applyFont="1" applyFill="1" applyBorder="1" applyAlignment="1">
      <alignment horizontal="center" vertical="center" wrapText="1"/>
    </xf>
    <xf numFmtId="168" fontId="21" fillId="7" borderId="11" xfId="2" applyNumberFormat="1" applyFont="1" applyFill="1" applyBorder="1" applyAlignment="1">
      <alignment horizontal="center" vertical="center" wrapText="1"/>
    </xf>
    <xf numFmtId="166" fontId="21" fillId="8" borderId="11" xfId="2" applyNumberFormat="1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3" fillId="0" borderId="0" xfId="0" applyFont="1"/>
    <xf numFmtId="0" fontId="24" fillId="15" borderId="1" xfId="0" applyFont="1" applyFill="1" applyBorder="1" applyAlignment="1">
      <alignment horizontal="center" vertical="center" wrapText="1"/>
    </xf>
    <xf numFmtId="1" fontId="24" fillId="15" borderId="1" xfId="0" applyNumberFormat="1" applyFont="1" applyFill="1" applyBorder="1" applyAlignment="1">
      <alignment horizontal="center" vertical="center"/>
    </xf>
    <xf numFmtId="168" fontId="24" fillId="15" borderId="1" xfId="0" applyNumberFormat="1" applyFont="1" applyFill="1" applyBorder="1" applyAlignment="1">
      <alignment horizontal="center" vertical="center"/>
    </xf>
    <xf numFmtId="165" fontId="24" fillId="15" borderId="1" xfId="6" applyFont="1" applyFill="1" applyBorder="1" applyAlignment="1">
      <alignment vertical="center"/>
    </xf>
    <xf numFmtId="164" fontId="8" fillId="7" borderId="1" xfId="3" applyFont="1" applyFill="1" applyBorder="1" applyAlignment="1">
      <alignment vertical="center"/>
    </xf>
    <xf numFmtId="164" fontId="10" fillId="20" borderId="1" xfId="0" applyNumberFormat="1" applyFont="1" applyFill="1" applyBorder="1"/>
    <xf numFmtId="0" fontId="10" fillId="0" borderId="0" xfId="0" applyFont="1" applyAlignment="1">
      <alignment horizontal="right"/>
    </xf>
    <xf numFmtId="165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65" fontId="8" fillId="0" borderId="0" xfId="1" applyFont="1"/>
    <xf numFmtId="43" fontId="8" fillId="0" borderId="0" xfId="0" applyNumberFormat="1" applyFont="1"/>
    <xf numFmtId="164" fontId="8" fillId="7" borderId="1" xfId="0" applyNumberFormat="1" applyFont="1" applyFill="1" applyBorder="1" applyAlignment="1">
      <alignment vertical="center" wrapText="1"/>
    </xf>
    <xf numFmtId="0" fontId="21" fillId="5" borderId="11" xfId="0" applyFont="1" applyFill="1" applyBorder="1" applyAlignment="1">
      <alignment horizontal="center" vertical="center" wrapText="1"/>
    </xf>
    <xf numFmtId="1" fontId="24" fillId="15" borderId="1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1" fillId="11" borderId="9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18" borderId="5" xfId="0" applyFont="1" applyFill="1" applyBorder="1" applyAlignment="1">
      <alignment horizontal="center" vertical="center" wrapText="1"/>
    </xf>
    <xf numFmtId="0" fontId="11" fillId="18" borderId="6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166" fontId="11" fillId="9" borderId="1" xfId="6" applyNumberFormat="1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4" borderId="5" xfId="0" applyFont="1" applyFill="1" applyBorder="1" applyAlignment="1">
      <alignment horizontal="center" vertical="center"/>
    </xf>
    <xf numFmtId="0" fontId="11" fillId="14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11" fillId="11" borderId="8" xfId="0" applyFont="1" applyFill="1" applyBorder="1" applyAlignment="1">
      <alignment horizontal="center" vertical="center"/>
    </xf>
    <xf numFmtId="0" fontId="11" fillId="11" borderId="9" xfId="0" applyFont="1" applyFill="1" applyBorder="1" applyAlignment="1">
      <alignment horizontal="center" vertical="center"/>
    </xf>
    <xf numFmtId="0" fontId="11" fillId="12" borderId="7" xfId="0" applyFont="1" applyFill="1" applyBorder="1" applyAlignment="1">
      <alignment horizontal="center"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169" fontId="13" fillId="0" borderId="0" xfId="0" applyNumberFormat="1" applyFont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3" fontId="11" fillId="13" borderId="7" xfId="0" applyNumberFormat="1" applyFont="1" applyFill="1" applyBorder="1" applyAlignment="1">
      <alignment horizontal="center" vertical="center" wrapText="1"/>
    </xf>
    <xf numFmtId="3" fontId="11" fillId="13" borderId="8" xfId="0" applyNumberFormat="1" applyFont="1" applyFill="1" applyBorder="1" applyAlignment="1">
      <alignment horizontal="center" vertical="center" wrapText="1"/>
    </xf>
  </cellXfs>
  <cellStyles count="7">
    <cellStyle name="Millares" xfId="1" builtinId="3"/>
    <cellStyle name="Millares 114" xfId="6" xr:uid="{00000000-0005-0000-0000-000001000000}"/>
    <cellStyle name="Moneda" xfId="2" builtinId="4"/>
    <cellStyle name="Moneda 2" xfId="3" xr:uid="{00000000-0005-0000-0000-000003000000}"/>
    <cellStyle name="Moneda 3" xfId="4" xr:uid="{00000000-0005-0000-0000-000004000000}"/>
    <cellStyle name="Moneda 4" xfId="5" xr:uid="{00000000-0005-0000-0000-000005000000}"/>
    <cellStyle name="Normal" xfId="0" builtinId="0"/>
  </cellStyles>
  <dxfs count="57">
    <dxf>
      <font>
        <b/>
      </font>
    </dxf>
    <dxf>
      <font>
        <b/>
      </font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1613633</xdr:colOff>
      <xdr:row>3</xdr:row>
      <xdr:rowOff>224936</xdr:rowOff>
    </xdr:to>
    <xdr:pic>
      <xdr:nvPicPr>
        <xdr:cNvPr id="8386" name="Imagen 3">
          <a:extLst>
            <a:ext uri="{FF2B5EF4-FFF2-40B4-BE49-F238E27FC236}">
              <a16:creationId xmlns:a16="http://schemas.microsoft.com/office/drawing/2014/main" id="{00000000-0008-0000-0100-0000C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58" r="68677"/>
        <a:stretch>
          <a:fillRect/>
        </a:stretch>
      </xdr:blipFill>
      <xdr:spPr bwMode="auto">
        <a:xfrm>
          <a:off x="1409700" y="0"/>
          <a:ext cx="1581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61058</xdr:colOff>
      <xdr:row>0</xdr:row>
      <xdr:rowOff>232019</xdr:rowOff>
    </xdr:from>
    <xdr:to>
      <xdr:col>5</xdr:col>
      <xdr:colOff>922704</xdr:colOff>
      <xdr:row>2</xdr:row>
      <xdr:rowOff>72292</xdr:rowOff>
    </xdr:to>
    <xdr:pic>
      <xdr:nvPicPr>
        <xdr:cNvPr id="8387" name="Imagen 4">
          <a:extLst>
            <a:ext uri="{FF2B5EF4-FFF2-40B4-BE49-F238E27FC236}">
              <a16:creationId xmlns:a16="http://schemas.microsoft.com/office/drawing/2014/main" id="{00000000-0008-0000-0100-0000C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98" t="35526" r="6480" b="26315"/>
        <a:stretch>
          <a:fillRect/>
        </a:stretch>
      </xdr:blipFill>
      <xdr:spPr bwMode="auto">
        <a:xfrm>
          <a:off x="2027116" y="232019"/>
          <a:ext cx="2014171" cy="426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Garzon" refreshedDate="44939.364814583336" createdVersion="8" refreshedVersion="8" minRefreshableVersion="3" recordCount="92" xr:uid="{0B175F9D-7F78-40CF-A4B0-D1CA22DB4EA3}">
  <cacheSource type="worksheet">
    <worksheetSource ref="A4:BI100" sheet="POA INVERSIÓN 2023"/>
  </cacheSource>
  <cacheFields count="37">
    <cacheField name="Unidad Administrativa" numFmtId="0">
      <sharedItems/>
    </cacheField>
    <cacheField name="Proyecto de Inversión" numFmtId="0">
      <sharedItems count="4">
        <s v="PGR56-Fortalecimiento del deporte de alto rendimiento del Ecuador"/>
        <s v="PGR55-Encuentro Activo del Deporte Para el Desarrollo 2022-2025"/>
        <s v="PGR55-Optimización de Infraestructura Deportiva a Niivel Nacional"/>
        <s v="PGR56-Estudios Definitivos para la optimización de infraestructura deportiva con miras a la realización de eventos internacionales"/>
      </sharedItems>
    </cacheField>
    <cacheField name="CUP" numFmtId="0">
      <sharedItems/>
    </cacheField>
    <cacheField name="Componente" numFmtId="0">
      <sharedItems count="11">
        <s v="1. Reserva y desarrollo deportivo, para los posibles talentos con miras al alto rendimiento"/>
        <s v="2. Plan de entrenamiento y competencias para deportistas de alto rendimiento del ciclo olímpico, paralímpico, sordolímpico y mundial"/>
        <s v="3. Desarrollo integral del deportista "/>
        <s v="4. Evaluación periódica de los deportistas de alto rendimiento"/>
        <s v="5.Estímulos a deportistas de alto rendimiento"/>
        <s v="1. Ejecutar encuentros deportivos a nivel nacional que propicien la iniciación deportiva del país"/>
        <s v="2. Impulsar las competeciones deportivas en la poblacion estudiantil del país"/>
        <s v="3. Fortalecer el Deporte Formativo en territorio para la identificación de talentos"/>
        <s v="4. Promover hábitos de vida saludable a través de la actividad física y la recreación"/>
        <s v="Optimización de Infraestructura Deportiva, Coliseos, Polideportivos, Estadios"/>
        <s v="Elaborar los estudios definitivos de cada escenario deportivo seleccionado para eventos deportivos internacionales"/>
      </sharedItems>
    </cacheField>
    <cacheField name="Actividad" numFmtId="0">
      <sharedItems/>
    </cacheField>
    <cacheField name="Evento o subproyecto" numFmtId="0">
      <sharedItems count="30">
        <s v="Mapa Deportivo Nacional"/>
        <s v="Eventos de preparación o evaluación "/>
        <s v="Necesidades"/>
        <s v="Honorarios"/>
        <s v="Participación en eventos"/>
        <s v="Honorarios del Equipo Multidisciplinario"/>
        <s v="Necesidades generales e individuales de los deportistas"/>
        <s v="Credenciales "/>
        <s v="Insumos Médicos"/>
        <s v="Capacitaciones actores sistema deportivo alto rendimiento"/>
        <s v="Honorarios Metodólogos"/>
        <s v="Estímulo económico mensual"/>
        <s v="Estímulo económico por logro o resultado deportivo"/>
        <s v="Juegos Nacionales de Menores  2023"/>
        <s v="Juegos Nacionales XII Juegos Nacionales Juveniles 2023"/>
        <s v="Juegos Nacionales VII Juegos Nacionales Adaptados 2023"/>
        <s v="Campeonatos Nacional Intercolegial 2023"/>
        <s v="Juegos Escolares Sudamericanos 2023"/>
        <s v="Campeonatos Juegos Universitarios 2023"/>
        <s v="Campeonatos Juegos Universitarios 2023 "/>
        <s v="Escuelas Deportivas de Deporte Femenino "/>
        <s v="Encuentro Recreativo"/>
        <s v="Festivales Atleticos (Carreras, eventos deportivos)"/>
        <s v="Festivales Recreativos  (juegos ancestrales)"/>
        <s v="Hincha de mi Barrio"/>
        <s v="Encuentro Deporte para el Desarrollo"/>
        <s v="Equipo de gerencia"/>
        <s v="Optimización de Estadios"/>
        <s v="Optimización de Coliseos"/>
        <s v="Estudios Definitivos"/>
      </sharedItems>
    </cacheField>
    <cacheField name="Tarea_x000a_(Adquisición, transferencia, pago, contratación, etc.)" numFmtId="0">
      <sharedItems/>
    </cacheField>
    <cacheField name="Temporalidad de la Tarea" numFmtId="0">
      <sharedItems containsSemiMixedTypes="0" containsString="0" containsNumber="1" containsInteger="1" minValue="2022" maxValue="2023"/>
    </cacheField>
    <cacheField name="Entidad Ejecutora o Beneficiario de la Transferencia" numFmtId="0">
      <sharedItems/>
    </cacheField>
    <cacheField name="RUC / CI  Beneficiario de la transferencia" numFmtId="0">
      <sharedItems containsMixedTypes="1" containsNumber="1" containsInteger="1" minValue="990057902001" maxValue="1791827228001"/>
    </cacheField>
    <cacheField name="Provincia Beneficiario de la transferencia" numFmtId="0">
      <sharedItems containsBlank="1"/>
    </cacheField>
    <cacheField name="Indicador de Impacto del Evento o Subproyecto" numFmtId="0">
      <sharedItems containsBlank="1"/>
    </cacheField>
    <cacheField name="Meta del Indicador" numFmtId="0">
      <sharedItems containsString="0" containsBlank="1" containsNumber="1" containsInteger="1" minValue="2" maxValue="73450"/>
    </cacheField>
    <cacheField name="Meta I Semestre" numFmtId="0">
      <sharedItems containsString="0" containsBlank="1" containsNumber="1" containsInteger="1" minValue="2" maxValue="36725"/>
    </cacheField>
    <cacheField name="Meta II Semestre" numFmtId="0">
      <sharedItems containsString="0" containsBlank="1" containsNumber="1" containsInteger="1" minValue="17" maxValue="36725"/>
    </cacheField>
    <cacheField name="Fuente de Financiamiento" numFmtId="0">
      <sharedItems containsString="0" containsBlank="1" containsNumber="1" containsInteger="1" minValue="202" maxValue="202"/>
    </cacheField>
    <cacheField name="Programa" numFmtId="0">
      <sharedItems containsString="0" containsBlank="1" containsNumber="1" containsInteger="1" minValue="55" maxValue="56"/>
    </cacheField>
    <cacheField name="Proyecto" numFmtId="169">
      <sharedItems containsString="0" containsBlank="1" containsNumber="1" containsInteger="1" minValue="7" maxValue="9"/>
    </cacheField>
    <cacheField name="Geográfico" numFmtId="0">
      <sharedItems containsString="0" containsBlank="1" containsNumber="1" containsInteger="1" minValue="1701" maxValue="1701" count="2">
        <m/>
        <n v="1701"/>
      </sharedItems>
    </cacheField>
    <cacheField name="Organismo" numFmtId="0">
      <sharedItems containsString="0" containsBlank="1" containsNumber="1" containsInteger="1" minValue="8888" maxValue="9999"/>
    </cacheField>
    <cacheField name="Correlativo" numFmtId="0">
      <sharedItems containsString="0" containsBlank="1" containsNumber="1" containsInteger="1" minValue="8888" maxValue="9999"/>
    </cacheField>
    <cacheField name="Grupo de Gasto" numFmtId="0">
      <sharedItems count="5">
        <s v="73-Bienes y Servicios para Inversión"/>
        <s v="78-Transferencias o Donaciones para Inversión"/>
        <s v="77-Otros Ingresos de Inversión"/>
        <s v="71- Gastos en Personal para Inversión"/>
        <s v="99-Otros Pasivos"/>
      </sharedItems>
    </cacheField>
    <cacheField name="Ítem Presupuestario" numFmtId="0">
      <sharedItems containsSemiMixedTypes="0" containsString="0" containsNumber="1" containsInteger="1" minValue="710203" maxValue="990102" count="27">
        <n v="730606"/>
        <n v="780204"/>
        <n v="730807"/>
        <n v="730809"/>
        <n v="730613"/>
        <n v="730302"/>
        <n v="770201"/>
        <n v="730827"/>
        <n v="730204"/>
        <n v="730812"/>
        <n v="730205"/>
        <n v="730824"/>
        <n v="731408"/>
        <n v="730802"/>
        <n v="730804"/>
        <n v="730805"/>
        <n v="730505"/>
        <n v="730209"/>
        <n v="710510"/>
        <n v="710601"/>
        <n v="710602"/>
        <n v="710203"/>
        <n v="710204"/>
        <n v="730301"/>
        <n v="730303"/>
        <n v="990102"/>
        <n v="730601"/>
      </sharedItems>
    </cacheField>
    <cacheField name="Descripción Ítem" numFmtId="0">
      <sharedItems/>
    </cacheField>
    <cacheField name="ENERO" numFmtId="0">
      <sharedItems containsString="0" containsBlank="1" containsNumber="1" minValue="0" maxValue="140572" count="11">
        <n v="0"/>
        <m/>
        <n v="140572"/>
        <n v="55980"/>
        <n v="18283"/>
        <n v="1764.3116666666667"/>
        <n v="1522.97583333333"/>
        <n v="1523.5833333333333"/>
        <n v="495.83333333333331"/>
        <n v="28230"/>
        <n v="5445"/>
      </sharedItems>
    </cacheField>
    <cacheField name="FEBRERO" numFmtId="0">
      <sharedItems containsString="0" containsBlank="1" containsNumber="1" minValue="0" maxValue="182000"/>
    </cacheField>
    <cacheField name="MARZO" numFmtId="0">
      <sharedItems containsString="0" containsBlank="1" containsNumber="1" minValue="0" maxValue="3387307.88"/>
    </cacheField>
    <cacheField name="ABRIL" numFmtId="0">
      <sharedItems containsString="0" containsBlank="1" containsNumber="1" minValue="0" maxValue="440741.57"/>
    </cacheField>
    <cacheField name="MAYO" numFmtId="0">
      <sharedItems containsString="0" containsBlank="1" containsNumber="1" minValue="0" maxValue="440741.57"/>
    </cacheField>
    <cacheField name="JUNIO" numFmtId="0">
      <sharedItems containsString="0" containsBlank="1" containsNumber="1" minValue="0" maxValue="756200"/>
    </cacheField>
    <cacheField name="JULIO" numFmtId="0">
      <sharedItems containsString="0" containsBlank="1" containsNumber="1" minValue="0" maxValue="440741.57"/>
    </cacheField>
    <cacheField name="AGOSTO" numFmtId="0">
      <sharedItems containsString="0" containsBlank="1" containsNumber="1" minValue="0" maxValue="925350"/>
    </cacheField>
    <cacheField name="SEPTIEMBRE" numFmtId="0">
      <sharedItems containsString="0" containsBlank="1" containsNumber="1" minValue="0" maxValue="140572"/>
    </cacheField>
    <cacheField name="OCTUBRE" numFmtId="0">
      <sharedItems containsString="0" containsBlank="1" containsNumber="1" minValue="0" maxValue="796000"/>
    </cacheField>
    <cacheField name="NOVIEMBRE" numFmtId="0">
      <sharedItems containsString="0" containsBlank="1" containsNumber="1" minValue="0" maxValue="140572"/>
    </cacheField>
    <cacheField name="DICIEMBRE" numFmtId="0">
      <sharedItems containsString="0" containsBlank="1" containsNumber="1" minValue="0" maxValue="248750"/>
    </cacheField>
    <cacheField name="TOTAL PLANIFICADO" numFmtId="164">
      <sharedItems containsSemiMixedTypes="0" containsString="0" containsNumber="1" minValue="12.5" maxValue="3525932.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">
  <r>
    <s v="Dirección de Deporte Convencional para el Alto Rendimiento"/>
    <x v="0"/>
    <s v="91480000.0000.387211 "/>
    <x v="0"/>
    <s v="1.1 Establecer un proceso sistemático de detección, selección, desarrollo y perfeccionamiento orientado hacia el alto rendimientova Deportiva"/>
    <x v="0"/>
    <s v="Contratación de personal para la elaboración del Mapa deportivo Nacional."/>
    <n v="2023"/>
    <s v="N/A"/>
    <s v="N/A"/>
    <s v="N/A"/>
    <m/>
    <m/>
    <m/>
    <m/>
    <n v="202"/>
    <n v="56"/>
    <n v="7"/>
    <x v="0"/>
    <n v="8888"/>
    <n v="8888"/>
    <x v="0"/>
    <x v="0"/>
    <s v="Honorarios por Contratos Civiles de Servicios"/>
    <x v="0"/>
    <n v="0"/>
    <n v="0"/>
    <n v="0"/>
    <n v="50000"/>
    <n v="0"/>
    <n v="0"/>
    <n v="0"/>
    <n v="0"/>
    <n v="0"/>
    <n v="0"/>
    <n v="0"/>
    <n v="50000"/>
  </r>
  <r>
    <s v="Dirección de Deporte Convencional para el Alto Rendimiento"/>
    <x v="0"/>
    <s v="91480000.0000.387211 "/>
    <x v="0"/>
    <s v="1.2 Implementar los Planes de preparación y participación en competencias"/>
    <x v="1"/>
    <s v="Transferencia de recursos para pago de participación de la reserva en eventos fundamentales de preparación o evaluación del ciclo olímpico, paralímpico, sordolimpico y programa mundial."/>
    <n v="2023"/>
    <s v="Por Definir "/>
    <s v="RUC VIRTUAL_x000a_Concentración Deportiva de Pichincha /  RUC 1791827929001"/>
    <s v="Por Definir "/>
    <s v="Número de organizaciones deportivas beneficiarias"/>
    <n v="7"/>
    <n v="7"/>
    <m/>
    <m/>
    <m/>
    <m/>
    <x v="0"/>
    <m/>
    <m/>
    <x v="1"/>
    <x v="1"/>
    <s v="Transferencias y Donaciones al Sector Privado no Financiero"/>
    <x v="0"/>
    <n v="0"/>
    <n v="320715.02"/>
    <n v="0"/>
    <n v="0"/>
    <n v="0"/>
    <n v="0"/>
    <n v="0"/>
    <n v="0"/>
    <n v="0"/>
    <n v="0"/>
    <n v="0"/>
    <n v="320715.02"/>
  </r>
  <r>
    <s v="Dirección de Deporte Convencional para el Alto Rendimiento"/>
    <x v="0"/>
    <s v="91480000.0000.387211 "/>
    <x v="0"/>
    <s v="1.2 Implementar los Planes de preparación y participación en competencias"/>
    <x v="1"/>
    <s v=" 5X1000 Transferencia de recursos para pago de participación de la reserva en eventos fundamentales de preparación o evaluación del ciclo olímpico, paralímpico, sordolimpico y programa mundial."/>
    <n v="2023"/>
    <s v="Federaciones Deportivas cinco por mil. RUC:9999999999993"/>
    <s v="Federaciones Deportivas cinco por mil. RUC:9999999999993"/>
    <s v="N/A"/>
    <m/>
    <m/>
    <m/>
    <m/>
    <m/>
    <m/>
    <m/>
    <x v="0"/>
    <m/>
    <m/>
    <x v="1"/>
    <x v="1"/>
    <s v="Transferencias y Donaciones al Sector Privado no Financiero"/>
    <x v="0"/>
    <n v="0"/>
    <n v="1611.63"/>
    <n v="0"/>
    <n v="0"/>
    <n v="0"/>
    <n v="0"/>
    <n v="0"/>
    <n v="0"/>
    <n v="0"/>
    <n v="0"/>
    <n v="0"/>
    <n v="1611.63"/>
  </r>
  <r>
    <s v="Dirección de Deporte Convencional para el Alto Rendimiento"/>
    <x v="0"/>
    <s v="91480000.0000.387211 "/>
    <x v="0"/>
    <s v="1.3 Cubrir las necesidades de los atletas "/>
    <x v="2"/>
    <s v="Transferencia de Recursos para pago de necesidades generales e individuales"/>
    <n v="2023"/>
    <s v="Por Definir "/>
    <s v="RUC VIRTUAL_x000a_Concentración Deportiva de Pichincha /  RUC 1791827929001"/>
    <s v="Por Definir "/>
    <s v="Número de organizaciones deportivas beneficiarias"/>
    <n v="7"/>
    <n v="7"/>
    <m/>
    <m/>
    <m/>
    <m/>
    <x v="0"/>
    <m/>
    <m/>
    <x v="1"/>
    <x v="1"/>
    <s v="Transferencias y Donaciones al Sector Privado no Financiero"/>
    <x v="0"/>
    <n v="0"/>
    <n v="192429.01"/>
    <n v="0"/>
    <n v="0"/>
    <n v="0"/>
    <n v="0"/>
    <n v="0"/>
    <n v="0"/>
    <n v="0"/>
    <n v="0"/>
    <n v="0"/>
    <n v="192429.01"/>
  </r>
  <r>
    <s v="Dirección de Deporte Convencional para el Alto Rendimiento"/>
    <x v="0"/>
    <s v="91480000.0000.387211 "/>
    <x v="0"/>
    <s v="1.3 Cubrir las necesidades de los atletas "/>
    <x v="2"/>
    <s v="5X1000 Transferencia de Recursos para pago de necesidades generales e individuales "/>
    <n v="2023"/>
    <s v="Federaciones Deportivas cinco por mil. RUC:9999999999993"/>
    <s v="Federaciones Deportivas cinco por mil. RUC:9999999999993"/>
    <s v="N/A"/>
    <m/>
    <m/>
    <m/>
    <m/>
    <m/>
    <m/>
    <m/>
    <x v="0"/>
    <m/>
    <m/>
    <x v="1"/>
    <x v="1"/>
    <s v="Transferencias y Donaciones al Sector Privado no Financiero"/>
    <x v="0"/>
    <n v="0"/>
    <n v="966.98"/>
    <n v="0"/>
    <n v="0"/>
    <n v="0"/>
    <n v="0"/>
    <n v="0"/>
    <n v="0"/>
    <n v="0"/>
    <n v="0"/>
    <n v="0"/>
    <n v="966.98"/>
  </r>
  <r>
    <s v="Dirección de Deporte Convencional para el Alto Rendimiento"/>
    <x v="0"/>
    <s v="91480000.0000.387211 "/>
    <x v="0"/>
    <s v="1.4 Seleccionar el equipo técnico "/>
    <x v="3"/>
    <s v="Transferencia de recursos para pago de honorarios del equipo técnico"/>
    <n v="2023"/>
    <s v="Por Definir "/>
    <s v="RUC VIRTUAL_x000a_Concentración Deportiva de Pichincha /  RUC 1791827929001"/>
    <s v="Por Definir "/>
    <s v="Número de organizaciones deportivas beneficiarias"/>
    <n v="7"/>
    <n v="7"/>
    <m/>
    <m/>
    <m/>
    <m/>
    <x v="0"/>
    <m/>
    <m/>
    <x v="1"/>
    <x v="1"/>
    <s v="Transferencias y Donaciones al Sector Privado no Financiero"/>
    <x v="0"/>
    <n v="0"/>
    <n v="128286.01"/>
    <n v="0"/>
    <n v="0"/>
    <n v="0"/>
    <n v="0"/>
    <n v="0"/>
    <n v="0"/>
    <n v="0"/>
    <n v="0"/>
    <n v="0"/>
    <n v="128286.01"/>
  </r>
  <r>
    <s v="Dirección de Deporte Convencional para el Alto Rendimiento"/>
    <x v="0"/>
    <s v="91480000.0000.387211 "/>
    <x v="0"/>
    <s v="1.4 Seleccionar el equipo técnico "/>
    <x v="3"/>
    <s v="5x1000 Transferencia de recursos para pago de honorarios del equipo técnico"/>
    <n v="2023"/>
    <s v="Federaciones Deportivas cinco por mil. RUC:9999999999993"/>
    <s v="Federaciones Deportivas cinco por mil. RUC:9999999999993"/>
    <s v="N/A"/>
    <m/>
    <m/>
    <m/>
    <m/>
    <m/>
    <m/>
    <m/>
    <x v="0"/>
    <m/>
    <m/>
    <x v="1"/>
    <x v="1"/>
    <s v="Transferencias y Donaciones al Sector Privado no Financiero"/>
    <x v="0"/>
    <n v="0"/>
    <n v="644.65"/>
    <n v="0"/>
    <n v="0"/>
    <n v="0"/>
    <n v="0"/>
    <n v="0"/>
    <n v="0"/>
    <n v="0"/>
    <n v="0"/>
    <n v="0"/>
    <n v="644.65"/>
  </r>
  <r>
    <s v="Dirección de Deporte Convencional para el Alto Rendimiento"/>
    <x v="0"/>
    <s v="91480000.0000.387211 "/>
    <x v="1"/>
    <s v="2.1 Implementar los Planes de preparación y participación en competencias de Alto Rendimiento"/>
    <x v="4"/>
    <s v="Transferencia de recursos para el pago de la participación en eventos del Ciclo Olímpico, Paralímpico y Sordolímpico"/>
    <n v="2023"/>
    <s v="Por Definir "/>
    <s v="Por Definir"/>
    <s v="Por Definir "/>
    <s v="Número de organizaciones deportivas beneficiarias"/>
    <n v="27"/>
    <n v="27"/>
    <m/>
    <m/>
    <m/>
    <m/>
    <x v="0"/>
    <m/>
    <m/>
    <x v="1"/>
    <x v="1"/>
    <s v="Transferencias y Donaciones al Sector Privado no Financiero"/>
    <x v="0"/>
    <n v="0"/>
    <n v="3387307.88"/>
    <n v="0"/>
    <n v="0"/>
    <n v="0"/>
    <n v="0"/>
    <n v="0"/>
    <n v="0"/>
    <n v="0"/>
    <n v="0"/>
    <n v="0"/>
    <n v="3387307.88"/>
  </r>
  <r>
    <s v="Dirección de Deporte Convencional para el Alto Rendimiento"/>
    <x v="0"/>
    <s v="91480000.0000.387211 "/>
    <x v="1"/>
    <s v="2.1 Implementar los Planes de preparación y participación en competencias de Alto Rendimiento"/>
    <x v="4"/>
    <s v="5X1000 Transferencia de recursos para el pago de la participación en eventos del Ciclo Olímpico, Paralímpico y Sordolímpico"/>
    <n v="2023"/>
    <s v="Federaciones Deportivas cinco por mil. RUC:9999999999993"/>
    <s v="Federaciones Deportivas cinco por mil. RUC:9999999999993"/>
    <s v="N/A"/>
    <m/>
    <m/>
    <m/>
    <m/>
    <m/>
    <m/>
    <m/>
    <x v="0"/>
    <m/>
    <m/>
    <x v="1"/>
    <x v="1"/>
    <s v="Transferencias y Donaciones al Sector Privado no Financiero"/>
    <x v="0"/>
    <n v="0"/>
    <n v="17021.650000000001"/>
    <n v="0"/>
    <n v="0"/>
    <n v="0"/>
    <n v="0"/>
    <n v="0"/>
    <n v="0"/>
    <n v="0"/>
    <n v="0"/>
    <n v="0"/>
    <n v="17021.650000000001"/>
  </r>
  <r>
    <s v="Dirección de Deporte Convencional para el Alto Rendimiento"/>
    <x v="0"/>
    <s v="91480000.0000.387211 "/>
    <x v="1"/>
    <s v="2.1 Implementar los Planes de preparación y participación en competencias de Alto Rendimiento"/>
    <x v="4"/>
    <s v="Transferencia de recursos para el pago de la participación en eventos del Ciclo Olímpico, Paralímpico y Sordolímpico y eventos internacionales con sede en el Ecuador"/>
    <n v="2023"/>
    <s v="Por Definir "/>
    <s v="Por Definir"/>
    <s v="Por Definir "/>
    <s v="Número de organizaciones deportivas beneficiarias"/>
    <n v="2"/>
    <n v="2"/>
    <m/>
    <m/>
    <m/>
    <m/>
    <x v="0"/>
    <m/>
    <m/>
    <x v="1"/>
    <x v="1"/>
    <s v="Transferencias y Donaciones al Sector Privado no Financiero"/>
    <x v="0"/>
    <n v="0"/>
    <n v="1770949.84"/>
    <n v="0"/>
    <n v="0"/>
    <n v="0"/>
    <n v="0"/>
    <n v="0"/>
    <n v="0"/>
    <n v="0"/>
    <n v="0"/>
    <n v="0"/>
    <n v="1770949.84"/>
  </r>
  <r>
    <s v="Dirección de Deporte Convencional para el Alto Rendimiento"/>
    <x v="0"/>
    <s v="91480000.0000.387211 "/>
    <x v="1"/>
    <s v="2.1 Implementar los Planes de preparación y participación en competencias de Alto Rendimiento"/>
    <x v="4"/>
    <s v="5X1000 Transferencia de recursos para el pago de la participación en eventos del Ciclo Olímpico, Paralímpico y Sordolímpico y eventos internacionales con sede en el Ecuador"/>
    <n v="2023"/>
    <s v="Federaciones Deportivas cinco por mil. RUC:9999999999993"/>
    <s v="Federaciones Deportivas cinco por mil. RUC:9999999999993"/>
    <s v="N/A"/>
    <m/>
    <m/>
    <m/>
    <m/>
    <m/>
    <m/>
    <m/>
    <x v="0"/>
    <m/>
    <m/>
    <x v="1"/>
    <x v="1"/>
    <s v="Transferencias y Donaciones al Sector Privado no Financiero"/>
    <x v="0"/>
    <n v="0"/>
    <n v="8899.25"/>
    <n v="0"/>
    <n v="0"/>
    <n v="0"/>
    <n v="0"/>
    <n v="0"/>
    <n v="0"/>
    <n v="0"/>
    <n v="0"/>
    <n v="0"/>
    <n v="8899.25"/>
  </r>
  <r>
    <s v="Dirección de Deporte Convencional para el Alto Rendimiento"/>
    <x v="0"/>
    <s v="91480000.0000.387211 "/>
    <x v="1"/>
    <s v="2.2 Seleccionar el equipo técnico "/>
    <x v="5"/>
    <s v="Transferencia de recursos para Vinculación de entrenadores, Auxiliares de la Preparación y Coordinadores Técnicos de los Organismos Deportivos"/>
    <n v="2023"/>
    <s v="Por Definir "/>
    <s v="RUC VIRTUAL_x000a_Concentración Deportiva de Pichincha /  RUC 1791827929001"/>
    <s v="Por Definir "/>
    <s v="Número de organizaciones deportivas beneficiarias"/>
    <n v="27"/>
    <n v="27"/>
    <m/>
    <m/>
    <m/>
    <m/>
    <x v="0"/>
    <m/>
    <m/>
    <x v="1"/>
    <x v="1"/>
    <s v="Transferencias y Donaciones al Sector Privado no Financiero"/>
    <x v="0"/>
    <n v="0"/>
    <n v="934243.83"/>
    <n v="0"/>
    <n v="0"/>
    <n v="0"/>
    <n v="0"/>
    <n v="0"/>
    <n v="0"/>
    <n v="0"/>
    <n v="0"/>
    <n v="0"/>
    <n v="934243.83"/>
  </r>
  <r>
    <s v="Dirección de Deporte Convencional para el Alto Rendimiento"/>
    <x v="0"/>
    <s v="91480000.0000.387211 "/>
    <x v="1"/>
    <s v="2.2 Seleccionar el equipo técnico "/>
    <x v="5"/>
    <s v="5X1000 Transferencia de recursos para Vinculación de entrenadores, Auxiliares de la Preparación y Coordinadores Técnicos de los Organismos Deportivos"/>
    <n v="2023"/>
    <s v="Federaciones Deportivas cinco por mil. RUC:9999999999993"/>
    <s v="Federaciones Deportivas cinco por mil. RUC:9999999999993"/>
    <s v="N/A"/>
    <m/>
    <m/>
    <m/>
    <m/>
    <m/>
    <m/>
    <m/>
    <x v="0"/>
    <m/>
    <m/>
    <x v="1"/>
    <x v="1"/>
    <s v="Transferencias y Donaciones al Sector Privado no Financiero"/>
    <x v="0"/>
    <n v="0"/>
    <n v="4694.6899999999996"/>
    <n v="0"/>
    <n v="0"/>
    <n v="0"/>
    <n v="0"/>
    <n v="0"/>
    <n v="0"/>
    <n v="0"/>
    <n v="0"/>
    <n v="0"/>
    <n v="4694.6899999999996"/>
  </r>
  <r>
    <s v="Dirección de Deporte Convencional para el Alto Rendimiento"/>
    <x v="0"/>
    <s v="91480000.0000.387211 "/>
    <x v="1"/>
    <s v="2.3 Cubrir  las necesidades de los atletas "/>
    <x v="6"/>
    <s v="Transferencia de Recursos para pago de Necesidades Generales (aquellas que operativamente demande el proyecto) e Individuales (acorde a la naturaleza de cada atleta) "/>
    <n v="2023"/>
    <s v="Por Definir "/>
    <s v="RUC VIRTUAL_x000a_Concentración Deportiva de Pichincha /  RUC 1791827929001"/>
    <s v="Por Definir "/>
    <s v="Número de organizaciones deportivas beneficiarias"/>
    <n v="27"/>
    <n v="27"/>
    <m/>
    <m/>
    <m/>
    <m/>
    <x v="0"/>
    <m/>
    <m/>
    <x v="1"/>
    <x v="1"/>
    <s v="Transferencias y Donaciones al Sector Privado no Financiero"/>
    <x v="0"/>
    <n v="0"/>
    <n v="639756.41"/>
    <n v="0"/>
    <n v="0"/>
    <n v="0"/>
    <n v="0"/>
    <n v="0"/>
    <n v="0"/>
    <n v="0"/>
    <n v="0"/>
    <n v="0"/>
    <n v="639756.41"/>
  </r>
  <r>
    <s v="Dirección de Deporte Convencional para el Alto Rendimiento"/>
    <x v="0"/>
    <s v="91480000.0000.387211 "/>
    <x v="1"/>
    <s v="2.3 Cubrir  las necesidades de los atletas "/>
    <x v="6"/>
    <s v="5X1000 Transferencia de Recursos para pago de Necesidades Generales (aquellas que operativamente demande el proyecto) e Individuales (acorde a la naturaleza de cada atleta) "/>
    <n v="2023"/>
    <s v="Federaciones Deportivas cinco por mil. RUC:9999999999993"/>
    <s v="Federaciones Deportivas cinco por mil. RUC:9999999999993"/>
    <s v="N/A"/>
    <m/>
    <m/>
    <m/>
    <m/>
    <m/>
    <m/>
    <m/>
    <x v="0"/>
    <m/>
    <m/>
    <x v="1"/>
    <x v="1"/>
    <s v="Transferencias y Donaciones al Sector Privado no Financiero"/>
    <x v="0"/>
    <n v="0"/>
    <n v="3214.86"/>
    <n v="0"/>
    <n v="0"/>
    <n v="0"/>
    <n v="0"/>
    <n v="0"/>
    <n v="0"/>
    <n v="0"/>
    <n v="0"/>
    <n v="0"/>
    <n v="3214.86"/>
  </r>
  <r>
    <s v="Dirección de Deporte Convencional para el Alto Rendimiento"/>
    <x v="0"/>
    <s v="91480000.0000.387211 "/>
    <x v="1"/>
    <s v="2.3 Cubrir  las necesidades de los atletas "/>
    <x v="7"/>
    <s v="Adquisión de material, para la carnetización de los deportistas del Plan de Alto Rendimiento."/>
    <n v="2023"/>
    <s v="N/A"/>
    <s v="N/A"/>
    <s v="N/A"/>
    <s v="Número de deportistas beneficiarios"/>
    <n v="564"/>
    <n v="564"/>
    <m/>
    <m/>
    <m/>
    <m/>
    <x v="0"/>
    <m/>
    <m/>
    <x v="0"/>
    <x v="2"/>
    <s v="Materiales de Impresión, Fotografía, Reproducción y Publicaciones"/>
    <x v="0"/>
    <n v="0"/>
    <n v="0"/>
    <n v="5000"/>
    <n v="0"/>
    <n v="0"/>
    <n v="0"/>
    <n v="0"/>
    <n v="0"/>
    <n v="0"/>
    <n v="0"/>
    <n v="0"/>
    <n v="5000"/>
  </r>
  <r>
    <s v="Dirección de Medicina, Ciencias Aplicadas y Juego Limpio"/>
    <x v="0"/>
    <s v="91480000.0000.387211 "/>
    <x v="2"/>
    <s v="3.1 Seguimiento y acompañamiento de la Dirección de Medicina, Ciencias Aplicadas y Juego Limpio"/>
    <x v="5"/>
    <s v="Contratación de profesionales del Equipo Ciencias Aplicadas"/>
    <n v="2023"/>
    <s v="N/A"/>
    <s v="N/A"/>
    <s v="N/A"/>
    <s v="Número de profesionales contratados"/>
    <n v="23"/>
    <n v="23"/>
    <m/>
    <m/>
    <m/>
    <m/>
    <x v="0"/>
    <m/>
    <m/>
    <x v="0"/>
    <x v="0"/>
    <s v="Honorarios por Contratos Civiles de Servicios"/>
    <x v="0"/>
    <n v="0"/>
    <n v="37879"/>
    <n v="37879"/>
    <n v="37879"/>
    <n v="37879"/>
    <n v="37879"/>
    <n v="37879"/>
    <n v="37879"/>
    <n v="37879"/>
    <n v="37879"/>
    <n v="75758"/>
    <n v="416669"/>
  </r>
  <r>
    <s v="Dirección de Medicina, Ciencias Aplicadas y Juego Limpio"/>
    <x v="0"/>
    <s v="91480000.0000.387211 "/>
    <x v="2"/>
    <s v="3.1 Seguimiento y acompañamiento de la Dirección de Medicina, Ciencias Aplicadas y Juego Limpio"/>
    <x v="8"/>
    <s v="Adquisición de insumos médicos y medicamentos."/>
    <n v="2023"/>
    <s v="N/A"/>
    <s v="N/A"/>
    <s v="N/A"/>
    <s v="Número de deportistas beneficiarios"/>
    <n v="564"/>
    <n v="564"/>
    <m/>
    <m/>
    <m/>
    <m/>
    <x v="0"/>
    <m/>
    <m/>
    <x v="0"/>
    <x v="3"/>
    <s v="Medicamentos"/>
    <x v="0"/>
    <n v="0"/>
    <n v="0"/>
    <n v="0"/>
    <n v="300000"/>
    <n v="0"/>
    <n v="0"/>
    <n v="0"/>
    <n v="0"/>
    <n v="0"/>
    <n v="0"/>
    <n v="0"/>
    <n v="300000"/>
  </r>
  <r>
    <s v="Dirección de Deporte Convencional para el Alto Rendimiento"/>
    <x v="0"/>
    <s v="91480000.0000.387211 "/>
    <x v="2"/>
    <s v="3.2 Promover el desarrollo integral de los atletas, entrenadores y dirigentes deportivos"/>
    <x v="9"/>
    <s v="Contratación del servicio de capacitación para implementar el Programa Liderazgo y Empoderamiento Deportivo"/>
    <n v="2023"/>
    <s v="N/A"/>
    <s v="N/A"/>
    <s v="N/A"/>
    <s v="Número de deportistas beneficiarios"/>
    <n v="564"/>
    <n v="564"/>
    <m/>
    <m/>
    <m/>
    <m/>
    <x v="0"/>
    <m/>
    <m/>
    <x v="0"/>
    <x v="4"/>
    <s v="Capacitación para la Ciudadanía en General"/>
    <x v="0"/>
    <n v="0"/>
    <n v="0"/>
    <n v="0"/>
    <n v="40000"/>
    <n v="0"/>
    <n v="0"/>
    <n v="0"/>
    <n v="40000"/>
    <n v="0"/>
    <n v="0"/>
    <n v="0"/>
    <n v="80000"/>
  </r>
  <r>
    <s v="Dirección de Deporte Convencional para el Alto Rendimiento"/>
    <x v="0"/>
    <s v="91480000.0000.387211 "/>
    <x v="3"/>
    <s v="4.1 Acompañamiento del Equipo Técnico Metodológico"/>
    <x v="10"/>
    <s v="Contratación del Equipo Técnico Metodológico por agrupación deportiva y discapacidad"/>
    <n v="2023"/>
    <s v="N/A"/>
    <s v="N/A"/>
    <s v="N/A"/>
    <s v="Número de profesionales contratados"/>
    <n v="12"/>
    <n v="12"/>
    <m/>
    <m/>
    <m/>
    <m/>
    <x v="0"/>
    <m/>
    <m/>
    <x v="0"/>
    <x v="0"/>
    <s v="Honorarios por Contratos Civiles de Servicios"/>
    <x v="0"/>
    <n v="0"/>
    <n v="13032"/>
    <n v="13032"/>
    <n v="13032"/>
    <n v="13032"/>
    <n v="13032"/>
    <n v="13032"/>
    <n v="13032"/>
    <n v="13032"/>
    <n v="13032"/>
    <n v="26064"/>
    <n v="143352"/>
  </r>
  <r>
    <s v="Dirección de Deporte Convencional para el Alto Rendimiento"/>
    <x v="0"/>
    <s v="91480000.0000.387211 "/>
    <x v="4"/>
    <s v="5.1 Entregar estímulos económicos para los deportistas de alto rendimiento "/>
    <x v="11"/>
    <s v="Transferencia de recursos para pago de estímulo económico mensual por categoría a los atletas alto rendimiento y los que están en proceso de retiro"/>
    <n v="2023"/>
    <s v="RUC VIRTUAL_x000a_Concentración Deportiva de Pichincha_x000a_1791827929001"/>
    <s v="RUC VIRTUAL_x000a_Concentración Deportiva de Pichincha_x000a_1791827929001"/>
    <s v="N/A"/>
    <s v="Número de deportistas beneficiarios"/>
    <n v="378"/>
    <n v="378"/>
    <m/>
    <m/>
    <m/>
    <m/>
    <x v="0"/>
    <m/>
    <m/>
    <x v="1"/>
    <x v="1"/>
    <s v="Transferencias y Donaciones al Sector Privado no Financiero"/>
    <x v="0"/>
    <n v="0"/>
    <n v="1322224.71"/>
    <n v="440741.57"/>
    <n v="440741.57"/>
    <n v="440741.57"/>
    <n v="440741.57"/>
    <n v="440741.56"/>
    <n v="0"/>
    <n v="0"/>
    <n v="0"/>
    <n v="0"/>
    <n v="3525932.55"/>
  </r>
  <r>
    <s v="Dirección de Deporte Convencional para el Alto Rendimiento"/>
    <x v="0"/>
    <s v="91480000.0000.387211 "/>
    <x v="4"/>
    <s v="5.1 Entregar estímulos económicos para los deportistas de alto rendimiento "/>
    <x v="12"/>
    <s v="Transferencia de recursos para la entrega  del estímulo económico por logro o resultado deportivo a atletas de alto rendimiento"/>
    <n v="2023"/>
    <s v="RUC VIRTUAL_x000a_Concentración Deportiva de Pichincha_x000a_1791827929001"/>
    <s v="RUC VIRTUAL_x000a_Concentración Deportiva de Pichincha_x000a_1791827929001"/>
    <s v="N/A"/>
    <s v="Por definir"/>
    <m/>
    <m/>
    <m/>
    <m/>
    <m/>
    <m/>
    <x v="0"/>
    <m/>
    <m/>
    <x v="1"/>
    <x v="1"/>
    <s v="Transferencias y Donaciones al Sector Privado no Financiero"/>
    <x v="0"/>
    <n v="0"/>
    <n v="0"/>
    <n v="0"/>
    <n v="197202.24"/>
    <n v="0"/>
    <n v="0"/>
    <n v="0"/>
    <n v="0"/>
    <n v="0"/>
    <n v="0"/>
    <n v="0"/>
    <n v="197202.24"/>
  </r>
  <r>
    <s v="Unidad de gerencia del proyecto emblemático &quot;Encuentro activo del deporte para el desarrollo 2022 - 2025&quot;."/>
    <x v="1"/>
    <s v="91480000.0000.387225"/>
    <x v="5"/>
    <s v="1.1 Implementar Encuentros deportivos"/>
    <x v="13"/>
    <s v="Transferencia de recursos para la ejecución de los XV Juegos Nacionales de Menores 2023"/>
    <n v="2023"/>
    <s v="Por Definir"/>
    <s v="RUC VIRTUAL _x000a_CONSUMIDOR FINAL_x000a_0999999999999"/>
    <s v="Por Definir "/>
    <s v="Número de deportistas "/>
    <n v="9100"/>
    <m/>
    <n v="9100"/>
    <m/>
    <m/>
    <m/>
    <x v="0"/>
    <m/>
    <m/>
    <x v="1"/>
    <x v="1"/>
    <s v="Transferencias y Donaciones al Sector Privado no Financiero"/>
    <x v="1"/>
    <m/>
    <m/>
    <m/>
    <m/>
    <m/>
    <m/>
    <n v="925350"/>
    <m/>
    <m/>
    <m/>
    <m/>
    <n v="925350"/>
  </r>
  <r>
    <s v="Unidad de gerencia del proyecto emblemático &quot;Encuentro activo del deporte para el desarrollo 2022 - 2025&quot;."/>
    <x v="1"/>
    <s v="91480000.0000.387225"/>
    <x v="5"/>
    <s v="1.1 Implementar Encuentros deportivos"/>
    <x v="13"/>
    <s v="5x1000 Transferencia de recursos para la ejecución de los XV Juegos Nacionales de Menores 2023"/>
    <n v="2023"/>
    <s v="Por Definir"/>
    <s v="RUC VIRTUAL _x000a_CONSUMIDOR FINAL_x000a_0999999999999"/>
    <s v="Por Definir "/>
    <m/>
    <m/>
    <m/>
    <m/>
    <m/>
    <m/>
    <m/>
    <x v="0"/>
    <m/>
    <m/>
    <x v="1"/>
    <x v="1"/>
    <s v="Transferencias y Donaciones al Sector Privado no Financiero"/>
    <x v="1"/>
    <m/>
    <m/>
    <m/>
    <m/>
    <m/>
    <m/>
    <n v="4650"/>
    <m/>
    <m/>
    <m/>
    <m/>
    <n v="4650"/>
  </r>
  <r>
    <s v="Unidad de gerencia del proyecto emblemático &quot;Encuentro activo del deporte para el desarrollo 2022 - 2025&quot;."/>
    <x v="1"/>
    <s v="91480000.0000.387225"/>
    <x v="5"/>
    <s v="1.1 Implementar Encuentros deportivos"/>
    <x v="14"/>
    <s v="Transferencia de recursos para la ejecución de los XII Juegos Nacionales Juveniles 2023"/>
    <n v="2023"/>
    <s v="Por Definir"/>
    <s v="RUC VIRTUAL _x000a_CONSUMIDOR FINAL_x000a_0999999999999"/>
    <s v="Por Definir "/>
    <s v="Número de deportistas "/>
    <n v="3300"/>
    <m/>
    <n v="3300"/>
    <m/>
    <m/>
    <m/>
    <x v="0"/>
    <m/>
    <m/>
    <x v="1"/>
    <x v="1"/>
    <s v="Transferencias y Donaciones al Sector Privado no Financiero"/>
    <x v="1"/>
    <m/>
    <m/>
    <m/>
    <m/>
    <n v="756200"/>
    <m/>
    <m/>
    <m/>
    <m/>
    <m/>
    <m/>
    <n v="756200"/>
  </r>
  <r>
    <s v="Unidad de gerencia del proyecto emblemático &quot;Encuentro activo del deporte para el desarrollo 2022 - 2025&quot;."/>
    <x v="1"/>
    <s v="91480000.0000.387225"/>
    <x v="5"/>
    <s v="1.1 Implementar Encuentros deportivos"/>
    <x v="14"/>
    <s v="5x1000 Transferencia de recursos para la ejecución de los XII Juegos Nacionales Juveniles 2023"/>
    <n v="2023"/>
    <s v="Por Definir"/>
    <s v="RUC VIRTUAL _x000a_CONSUMIDOR FINAL_x000a_0999999999999"/>
    <s v="Por Definir "/>
    <m/>
    <m/>
    <m/>
    <m/>
    <m/>
    <m/>
    <m/>
    <x v="0"/>
    <m/>
    <m/>
    <x v="1"/>
    <x v="1"/>
    <s v="Transferencias y Donaciones al Sector Privado no Financiero"/>
    <x v="1"/>
    <m/>
    <m/>
    <m/>
    <m/>
    <n v="3800"/>
    <m/>
    <m/>
    <m/>
    <m/>
    <m/>
    <m/>
    <n v="3800"/>
  </r>
  <r>
    <s v="Unidad de gerencia del proyecto emblemático &quot;Encuentro activo del deporte para el desarrollo 2022 - 2025&quot;."/>
    <x v="1"/>
    <s v="91480000.0000.387225"/>
    <x v="5"/>
    <s v="1.1 Implementar Encuentros deportivos"/>
    <x v="15"/>
    <s v="Transferencia de recursos para la ejecución de los VII Juegos Nacionales Adaptados 2023"/>
    <n v="2023"/>
    <s v="Por Definir"/>
    <s v="RUC VIRTUAL _x000a_CONSUMIDOR FINAL_x000a_0999999999999"/>
    <s v="Por Definir "/>
    <s v="Número de deportistas "/>
    <n v="800"/>
    <m/>
    <n v="800"/>
    <m/>
    <m/>
    <m/>
    <x v="0"/>
    <m/>
    <m/>
    <x v="1"/>
    <x v="1"/>
    <s v="Transferencias y Donaciones al Sector Privado no Financiero"/>
    <x v="1"/>
    <m/>
    <m/>
    <m/>
    <m/>
    <m/>
    <m/>
    <m/>
    <m/>
    <m/>
    <m/>
    <n v="248750"/>
    <n v="248750"/>
  </r>
  <r>
    <s v="Unidad de gerencia del proyecto emblemático &quot;Encuentro activo del deporte para el desarrollo 2022 - 2025&quot;."/>
    <x v="1"/>
    <s v="91480000.0000.387225"/>
    <x v="5"/>
    <s v="1.1 Implementar Encuentros deportivos"/>
    <x v="15"/>
    <s v="5x1000 Transferencia de recursos para la ejecución de los VII Juegos Nacionales Adaptados 2023 "/>
    <n v="2023"/>
    <s v="Por Definir"/>
    <s v="RUC VIRTUAL _x000a_CONSUMIDOR FINAL_x000a_0999999999999"/>
    <s v="Por Definir "/>
    <m/>
    <m/>
    <m/>
    <m/>
    <m/>
    <m/>
    <m/>
    <x v="0"/>
    <m/>
    <m/>
    <x v="1"/>
    <x v="1"/>
    <s v="Transferencias y Donaciones al Sector Privado no Financiero"/>
    <x v="1"/>
    <m/>
    <m/>
    <m/>
    <m/>
    <m/>
    <m/>
    <m/>
    <m/>
    <m/>
    <m/>
    <n v="1250"/>
    <n v="1250"/>
  </r>
  <r>
    <s v="Unidad de gerencia del proyecto emblemático &quot;Encuentro activo del deporte para el desarrollo 2022 - 2025&quot;."/>
    <x v="1"/>
    <s v="91480000.0000.387225"/>
    <x v="6"/>
    <s v="2.1 Implementar Competiciones Deportivas a Nivel Estudiantil"/>
    <x v="16"/>
    <s v="Transferencia de recursos para la ejecución del Campeonato Nacional Intercolegial 2023"/>
    <n v="2023"/>
    <s v="Por Definir"/>
    <s v="RUC VIRTUAL _x000a_CONSUMIDOR FINAL_x000a_0999999999999"/>
    <s v="Por Definir "/>
    <s v="Número de deportistas "/>
    <n v="1000"/>
    <m/>
    <n v="1000"/>
    <m/>
    <m/>
    <m/>
    <x v="0"/>
    <m/>
    <m/>
    <x v="1"/>
    <x v="1"/>
    <s v="Transferencias y Donaciones al Sector Privado no Financiero"/>
    <x v="1"/>
    <m/>
    <m/>
    <m/>
    <m/>
    <m/>
    <m/>
    <m/>
    <m/>
    <n v="796000"/>
    <m/>
    <m/>
    <n v="796000"/>
  </r>
  <r>
    <s v="Unidad de gerencia del proyecto emblemático &quot;Encuentro activo del deporte para el desarrollo 2022 - 2025&quot;."/>
    <x v="1"/>
    <s v="91480000.0000.387225"/>
    <x v="6"/>
    <s v="2.1 Implementar Competiciones Deportivas a Nivel Estudiantil"/>
    <x v="16"/>
    <s v="5x1000 Transferencia de recursos para la ejecución del Campeonato Nacional Intercolegial 2023"/>
    <n v="2023"/>
    <s v="Por Definir"/>
    <s v="RUC VIRTUAL _x000a_CONSUMIDOR FINAL_x000a_0999999999999"/>
    <s v="Por Definir "/>
    <m/>
    <m/>
    <m/>
    <m/>
    <m/>
    <m/>
    <m/>
    <x v="0"/>
    <m/>
    <m/>
    <x v="1"/>
    <x v="1"/>
    <s v="Transferencias y Donaciones al Sector Privado no Financiero"/>
    <x v="1"/>
    <m/>
    <m/>
    <m/>
    <m/>
    <m/>
    <m/>
    <m/>
    <m/>
    <n v="4000"/>
    <m/>
    <m/>
    <n v="4000"/>
  </r>
  <r>
    <s v="Unidad de gerencia del proyecto emblemático &quot;Encuentro activo del deporte para el desarrollo 2022 - 2025&quot;."/>
    <x v="1"/>
    <s v="91480000.0000.387225"/>
    <x v="6"/>
    <s v="2.1 Implementar Competiciones Deportivas a Nivel Estudiantil"/>
    <x v="17"/>
    <s v="Adquisición de pasajes aéreos internacionales para la participación en los Juegos Escolares Sudamericanos 2023"/>
    <n v="2023"/>
    <s v="N/A"/>
    <s v="N/A"/>
    <s v="N/A"/>
    <s v="Número de deportistas "/>
    <n v="100"/>
    <m/>
    <n v="100"/>
    <m/>
    <m/>
    <m/>
    <x v="0"/>
    <m/>
    <m/>
    <x v="0"/>
    <x v="5"/>
    <s v="Pasajes al Exterior"/>
    <x v="1"/>
    <m/>
    <m/>
    <m/>
    <m/>
    <m/>
    <m/>
    <m/>
    <m/>
    <m/>
    <m/>
    <n v="6000"/>
    <n v="6000"/>
  </r>
  <r>
    <s v="Unidad de gerencia del proyecto emblemático &quot;Encuentro activo del deporte para el desarrollo 2022 - 2025&quot;."/>
    <x v="1"/>
    <s v="91480000.0000.387225"/>
    <x v="6"/>
    <s v="2.1 Implementar Competiciones Deportivas a Nivel Estudiantil"/>
    <x v="17"/>
    <s v="Adquisición de medicamentos para los deportistas que participan en los Juegos Escolares Sudamericanos 2023"/>
    <n v="2023"/>
    <s v="N/A"/>
    <s v="N/A"/>
    <s v="N/A"/>
    <m/>
    <m/>
    <m/>
    <m/>
    <m/>
    <m/>
    <m/>
    <x v="0"/>
    <m/>
    <m/>
    <x v="0"/>
    <x v="3"/>
    <s v="Medicamentos"/>
    <x v="1"/>
    <m/>
    <m/>
    <m/>
    <m/>
    <m/>
    <m/>
    <m/>
    <m/>
    <m/>
    <m/>
    <n v="6000"/>
    <n v="6000"/>
  </r>
  <r>
    <s v="Unidad de gerencia del proyecto emblemático &quot;Encuentro activo del deporte para el desarrollo 2022 - 2025&quot;."/>
    <x v="1"/>
    <s v="91480000.0000.387225"/>
    <x v="6"/>
    <s v="2.1 Implementar Competiciones Deportivas a Nivel Estudiantil"/>
    <x v="17"/>
    <s v="Adquisición de seguros para deportistas, entrenadores y funcionarios que participan en los Juegos Escolares Sudamericanos 2023"/>
    <n v="2023"/>
    <s v="N/A"/>
    <s v="N/A"/>
    <s v="N/A"/>
    <m/>
    <m/>
    <m/>
    <m/>
    <m/>
    <m/>
    <m/>
    <x v="0"/>
    <m/>
    <m/>
    <x v="2"/>
    <x v="6"/>
    <s v="Seguros"/>
    <x v="1"/>
    <m/>
    <m/>
    <m/>
    <m/>
    <m/>
    <m/>
    <m/>
    <m/>
    <m/>
    <m/>
    <n v="6000"/>
    <n v="6000"/>
  </r>
  <r>
    <s v="Unidad de gerencia del proyecto emblemático &quot;Encuentro activo del deporte para el desarrollo 2022 - 2025&quot;."/>
    <x v="1"/>
    <s v="91480000.0000.387225"/>
    <x v="6"/>
    <s v="2.1 Implementar Competiciones Deportivas a Nivel Estudiantil"/>
    <x v="17"/>
    <s v="Adquisición de uniformes para la participación en los Juegos Escolares Sudamericanos 2023"/>
    <n v="2023"/>
    <s v="N/A"/>
    <s v="N/A"/>
    <s v="N/A"/>
    <m/>
    <m/>
    <m/>
    <m/>
    <m/>
    <m/>
    <m/>
    <x v="0"/>
    <m/>
    <m/>
    <x v="0"/>
    <x v="7"/>
    <s v="Uniformes Deportivos"/>
    <x v="1"/>
    <m/>
    <m/>
    <m/>
    <m/>
    <m/>
    <m/>
    <m/>
    <m/>
    <m/>
    <m/>
    <n v="6000"/>
    <n v="6000"/>
  </r>
  <r>
    <s v="Unidad de gerencia del proyecto emblemático &quot;Encuentro activo del deporte para el desarrollo 2022 - 2025&quot;."/>
    <x v="1"/>
    <s v="91480000.0000.387225"/>
    <x v="6"/>
    <s v="2.1 Implementar Competiciones Deportivas a Nivel Estudiantil"/>
    <x v="17"/>
    <s v="Adquisición de pines para deportistas, entrenadores y funcionarios que participan en los Juegos Escolares Sudamericanos 2023"/>
    <n v="2023"/>
    <s v="N/A"/>
    <s v="N/A"/>
    <s v="N/A"/>
    <m/>
    <m/>
    <m/>
    <m/>
    <m/>
    <m/>
    <m/>
    <x v="0"/>
    <m/>
    <m/>
    <x v="0"/>
    <x v="8"/>
    <s v="Edición,Impresión,Reproducción,Publicaciones,Suscripciones,Fotocopiado,Traducción,Empastado,Enmarcación,Serigrafía,Fotografía,Carnetización,FilmacióneImágenesSatelitalesyotros elementos oficiales"/>
    <x v="1"/>
    <m/>
    <m/>
    <m/>
    <m/>
    <m/>
    <m/>
    <m/>
    <m/>
    <m/>
    <m/>
    <n v="6000"/>
    <n v="6000"/>
  </r>
  <r>
    <s v="Unidad de gerencia del proyecto emblemático &quot;Encuentro activo del deporte para el desarrollo 2022 - 2025&quot;."/>
    <x v="1"/>
    <s v="91480000.0000.387225"/>
    <x v="6"/>
    <s v="2.1 Implementar Competiciones Deportivas a Nivel Estudiantil"/>
    <x v="17"/>
    <s v="Transferencia de recursos para el pago del bono deportivo de los Juegos Escolares Sudamericanos 2023"/>
    <n v="2023"/>
    <s v="Por Definir"/>
    <s v="RUC VIRTUAL _x000a_CONSUMIDOR FINAL_x000a_0999999999999"/>
    <s v="Por Definir "/>
    <m/>
    <m/>
    <m/>
    <m/>
    <m/>
    <m/>
    <m/>
    <x v="0"/>
    <m/>
    <m/>
    <x v="1"/>
    <x v="1"/>
    <s v="Transferencias y Donaciones al Sector Privado no Financiero"/>
    <x v="1"/>
    <m/>
    <m/>
    <m/>
    <m/>
    <m/>
    <m/>
    <m/>
    <m/>
    <m/>
    <m/>
    <n v="4975"/>
    <n v="4975"/>
  </r>
  <r>
    <s v="Unidad de gerencia del proyecto emblemático &quot;Encuentro activo del deporte para el desarrollo 2022 - 2025&quot;."/>
    <x v="1"/>
    <s v="91480000.0000.387225"/>
    <x v="6"/>
    <s v="2.1 Implementar Competiciones Deportivas a Nivel Estudiantil"/>
    <x v="17"/>
    <s v="5X1000 Transferencia de recursos para el pago del bono deportivo"/>
    <n v="2023"/>
    <s v="Por Definir"/>
    <s v="RUC VIRTUAL _x000a_CONSUMIDOR FINAL_x000a_0999999999999"/>
    <s v="Por Definir "/>
    <m/>
    <m/>
    <m/>
    <m/>
    <m/>
    <m/>
    <m/>
    <x v="0"/>
    <m/>
    <m/>
    <x v="1"/>
    <x v="1"/>
    <s v="Transferencias y Donaciones al Sector Privado no Financiero"/>
    <x v="1"/>
    <m/>
    <m/>
    <m/>
    <m/>
    <m/>
    <m/>
    <m/>
    <m/>
    <m/>
    <m/>
    <n v="25"/>
    <n v="25"/>
  </r>
  <r>
    <s v="Unidad de gerencia del proyecto emblemático &quot;Encuentro activo del deporte para el desarrollo 2022 - 2025&quot;."/>
    <x v="1"/>
    <s v="91480000.0000.387225"/>
    <x v="6"/>
    <s v="2.1 Implementar Competiciones Deportivas a Nivel Estudiantil"/>
    <x v="18"/>
    <s v="Transferencia de recursos para la ejecución de los Juegos Universitarios 2023"/>
    <n v="2023"/>
    <s v="Por Definir"/>
    <s v="RUC VIRTUAL _x000a_CONSUMIDOR FINAL_x000a_0999999999999"/>
    <s v="Por Definir "/>
    <s v="Número de deportistas "/>
    <n v="1100"/>
    <m/>
    <n v="1100"/>
    <m/>
    <m/>
    <m/>
    <x v="0"/>
    <m/>
    <m/>
    <x v="1"/>
    <x v="1"/>
    <s v="Transferencias y Donaciones al Sector Privado no Financiero"/>
    <x v="1"/>
    <m/>
    <m/>
    <m/>
    <m/>
    <m/>
    <m/>
    <m/>
    <m/>
    <m/>
    <n v="2487.5"/>
    <m/>
    <n v="2487.5"/>
  </r>
  <r>
    <s v="Unidad de gerencia del proyecto emblemático &quot;Encuentro activo del deporte para el desarrollo 2022 - 2025&quot;."/>
    <x v="1"/>
    <s v="91480000.0000.387225"/>
    <x v="6"/>
    <s v="2.1 Implementar Competiciones Deportivas a Nivel Estudiantil"/>
    <x v="19"/>
    <s v="5x1000 Transferencia de recursos para la ejecución de los Juegos Universitarios 2023 "/>
    <n v="2023"/>
    <s v="Por Definir"/>
    <s v="RUC VIRTUAL _x000a_CONSUMIDOR FINAL_x000a_0999999999999"/>
    <s v="Por Definir "/>
    <m/>
    <m/>
    <m/>
    <m/>
    <m/>
    <m/>
    <m/>
    <x v="0"/>
    <m/>
    <m/>
    <x v="1"/>
    <x v="1"/>
    <s v="Transferencias y Donaciones al Sector Privado no Financiero"/>
    <x v="1"/>
    <m/>
    <m/>
    <m/>
    <m/>
    <m/>
    <m/>
    <m/>
    <m/>
    <m/>
    <n v="12.5"/>
    <m/>
    <n v="12.5"/>
  </r>
  <r>
    <s v="Unidad de gerencia del proyecto emblemático &quot;Encuentro activo del deporte para el desarrollo 2022 - 2025&quot;."/>
    <x v="1"/>
    <s v="91480000.0000.387225"/>
    <x v="7"/>
    <s v="3.1 Fomentar el deporte en territorio"/>
    <x v="20"/>
    <s v="Contratación de instructores a través de servicios profesionales o técnicos especializados, para implementación de servicios en beneficio de la ciudadanía"/>
    <n v="2023"/>
    <s v="N/A"/>
    <s v="N/A"/>
    <s v="N/A"/>
    <s v="Número de beneficiarios"/>
    <n v="7600"/>
    <n v="3800"/>
    <n v="3800"/>
    <m/>
    <m/>
    <m/>
    <x v="0"/>
    <m/>
    <m/>
    <x v="0"/>
    <x v="0"/>
    <s v="Honorarios por Contratos Civiles de Servicios"/>
    <x v="1"/>
    <m/>
    <n v="14928"/>
    <n v="14928"/>
    <n v="14928"/>
    <n v="14928"/>
    <n v="14928"/>
    <n v="14928"/>
    <n v="14928"/>
    <n v="14928"/>
    <n v="14928"/>
    <n v="14928"/>
    <n v="149280"/>
  </r>
  <r>
    <s v="Unidad de gerencia del proyecto emblemático &quot;Encuentro activo del deporte para el desarrollo 2022 - 2025&quot;."/>
    <x v="1"/>
    <s v="91480000.0000.387225"/>
    <x v="7"/>
    <s v="3.1 Fomentar el deporte en territorio"/>
    <x v="20"/>
    <s v="Adquisición de implementos deportivos para las Escuelas Deportivas de Deporte Femenino "/>
    <n v="2023"/>
    <s v="N/A"/>
    <s v="N/A"/>
    <s v="N/A"/>
    <m/>
    <m/>
    <m/>
    <m/>
    <m/>
    <m/>
    <m/>
    <x v="0"/>
    <m/>
    <m/>
    <x v="0"/>
    <x v="9"/>
    <s v="Materiales Didácticos"/>
    <x v="1"/>
    <m/>
    <n v="50720"/>
    <m/>
    <m/>
    <m/>
    <m/>
    <m/>
    <m/>
    <m/>
    <m/>
    <m/>
    <n v="50720"/>
  </r>
  <r>
    <s v="Unidad de gerencia del proyecto emblemático &quot;Encuentro activo del deporte para el desarrollo 2022 - 2025&quot;."/>
    <x v="1"/>
    <s v="91480000.0000.387225"/>
    <x v="8"/>
    <s v="4.1 Implementar jornadas de actividad física"/>
    <x v="21"/>
    <s v="Contratación de instructores a través de servicios profesionales o técnicos especializados, para implementación de servicios en beneficio de la ciudadanía"/>
    <n v="2023"/>
    <s v="N/A"/>
    <s v="N/A"/>
    <s v="N/A"/>
    <s v="Numero de benficiarios"/>
    <n v="73450"/>
    <n v="36725"/>
    <n v="36725"/>
    <m/>
    <m/>
    <m/>
    <x v="0"/>
    <m/>
    <m/>
    <x v="0"/>
    <x v="0"/>
    <s v="Honorarios por Contratos Civiles de Servicios"/>
    <x v="2"/>
    <n v="140572"/>
    <n v="140572"/>
    <n v="140572"/>
    <n v="140572"/>
    <n v="140572"/>
    <n v="140572"/>
    <n v="140572"/>
    <n v="140572"/>
    <n v="140572"/>
    <n v="140572"/>
    <n v="140572"/>
    <n v="1686864"/>
  </r>
  <r>
    <s v="Unidad de gerencia del proyecto emblemático &quot;Encuentro activo del deporte para el desarrollo 2022 - 2025&quot;."/>
    <x v="1"/>
    <s v="91480000.0000.387225"/>
    <x v="8"/>
    <s v="4.1 Implementar jornadas de actividad física"/>
    <x v="21"/>
    <s v="Adquisición de indumentaria para el personal vinculado al Encuentro Recreativo"/>
    <n v="2023"/>
    <s v="N/A"/>
    <s v="N/A"/>
    <s v="N/A"/>
    <m/>
    <m/>
    <m/>
    <m/>
    <m/>
    <m/>
    <m/>
    <x v="0"/>
    <m/>
    <m/>
    <x v="0"/>
    <x v="7"/>
    <s v="Uniformes Deportivos"/>
    <x v="1"/>
    <n v="40680"/>
    <m/>
    <m/>
    <m/>
    <m/>
    <m/>
    <m/>
    <m/>
    <m/>
    <m/>
    <m/>
    <n v="40680"/>
  </r>
  <r>
    <s v="Unidad de gerencia del proyecto emblemático &quot;Encuentro activo del deporte para el desarrollo 2022 - 2025&quot;."/>
    <x v="1"/>
    <s v="91480000.0000.387225"/>
    <x v="8"/>
    <s v="4.1 Implementar jornadas de actividad física"/>
    <x v="21"/>
    <s v="Eventos para promocionar y difundir las actividades del encuentro recreativo"/>
    <n v="2023"/>
    <s v="N/A"/>
    <s v="N/A"/>
    <s v="N/A"/>
    <m/>
    <m/>
    <m/>
    <m/>
    <m/>
    <m/>
    <m/>
    <x v="0"/>
    <m/>
    <m/>
    <x v="0"/>
    <x v="10"/>
    <s v="Espectáculos Culturales y Sociales"/>
    <x v="1"/>
    <m/>
    <m/>
    <m/>
    <m/>
    <n v="14999.999999999998"/>
    <m/>
    <m/>
    <m/>
    <m/>
    <m/>
    <m/>
    <n v="14999.999999999998"/>
  </r>
  <r>
    <s v="Unidad de gerencia del proyecto emblemático &quot;Encuentro activo del deporte para el desarrollo 2022 - 2025&quot;."/>
    <x v="1"/>
    <s v="91480000.0000.387225"/>
    <x v="8"/>
    <s v="4.1 Implementar jornadas de actividad física"/>
    <x v="21"/>
    <s v="Publicidad para promocionar y difundir las actividades del encuentro recreativo"/>
    <n v="2023"/>
    <s v="N/A"/>
    <s v="N/A"/>
    <s v="N/A"/>
    <m/>
    <m/>
    <m/>
    <m/>
    <m/>
    <m/>
    <m/>
    <x v="0"/>
    <m/>
    <m/>
    <x v="0"/>
    <x v="11"/>
    <s v="Insumos, Bienes y Materiales para la Producción de Programas de Radio y Televisión, Eventos Culturales, Artísticos y Entretenimiento en General"/>
    <x v="1"/>
    <m/>
    <m/>
    <n v="153972"/>
    <m/>
    <m/>
    <m/>
    <m/>
    <m/>
    <m/>
    <m/>
    <m/>
    <n v="153972"/>
  </r>
  <r>
    <s v="Unidad de gerencia del proyecto emblemático &quot;Encuentro activo del deporte para el desarrollo 2022 - 2025&quot;."/>
    <x v="1"/>
    <s v="91480000.0000.387225"/>
    <x v="8"/>
    <s v="4.1 Implementar jornadas de actividad física"/>
    <x v="21"/>
    <s v="Adquisición de implementos deportivos para uso del personal ejecución de las actividades del encuentro recreativo"/>
    <n v="2023"/>
    <s v="N/A"/>
    <s v="N/A"/>
    <s v="N/A"/>
    <m/>
    <m/>
    <m/>
    <m/>
    <m/>
    <m/>
    <m/>
    <x v="0"/>
    <m/>
    <m/>
    <x v="0"/>
    <x v="12"/>
    <s v="Bienes Artísticos, Culturales, Bienes Deportivos y Símbolos Patrios"/>
    <x v="1"/>
    <n v="27120"/>
    <m/>
    <m/>
    <m/>
    <m/>
    <m/>
    <m/>
    <m/>
    <m/>
    <m/>
    <m/>
    <n v="27120"/>
  </r>
  <r>
    <s v="Unidad de gerencia del proyecto emblemático &quot;Encuentro activo del deporte para el desarrollo 2022 - 2025&quot;."/>
    <x v="1"/>
    <s v="91480000.0000.387225"/>
    <x v="8"/>
    <s v="4.1 Implementar jornadas de actividad física"/>
    <x v="21"/>
    <s v="Adquisición de implementos recreativos  para uso del personal ejecución de las actividades del encuentro recreativo"/>
    <n v="2023"/>
    <s v="N/A"/>
    <s v="N/A"/>
    <s v="N/A"/>
    <m/>
    <m/>
    <m/>
    <m/>
    <m/>
    <m/>
    <m/>
    <x v="0"/>
    <m/>
    <m/>
    <x v="0"/>
    <x v="9"/>
    <s v="Materiales Didácticos"/>
    <x v="1"/>
    <n v="27115.489999999994"/>
    <m/>
    <m/>
    <m/>
    <m/>
    <m/>
    <m/>
    <m/>
    <m/>
    <m/>
    <m/>
    <n v="27115.489999999994"/>
  </r>
  <r>
    <s v="Unidad de gerencia del proyecto emblemático &quot;Encuentro activo del deporte para el desarrollo 2022 - 2025&quot;."/>
    <x v="1"/>
    <s v="91480000.0000.387225"/>
    <x v="8"/>
    <s v="4.1 Implementar jornadas de actividad física"/>
    <x v="22"/>
    <s v="Adquisición de indumentaria para los participantes de los Festivales Atléticos a nivel nacional"/>
    <n v="2023"/>
    <s v="N/A"/>
    <s v="N/A"/>
    <s v="N/A"/>
    <s v="Numero de benficiarios"/>
    <n v="36000"/>
    <m/>
    <n v="36000"/>
    <m/>
    <m/>
    <m/>
    <x v="0"/>
    <m/>
    <m/>
    <x v="0"/>
    <x v="13"/>
    <s v="Vestuario, Lencería, Prendas de Protección y Accesorios para uniformes del personal de Protección, Vigilancia y Seguridad"/>
    <x v="1"/>
    <m/>
    <m/>
    <m/>
    <m/>
    <n v="2500"/>
    <m/>
    <m/>
    <m/>
    <m/>
    <m/>
    <m/>
    <n v="2500"/>
  </r>
  <r>
    <s v="Unidad de gerencia del proyecto emblemático &quot;Encuentro activo del deporte para el desarrollo 2022 - 2025&quot;."/>
    <x v="1"/>
    <s v="91480000.0000.387225"/>
    <x v="8"/>
    <s v="4.1 Implementar jornadas de actividad física"/>
    <x v="22"/>
    <s v="Contratación de logística de eventos para de una empresa que se encargue del montaje y desmontaje de los escenarios para la realización de los festivales atléticos a nivel nacional"/>
    <n v="2023"/>
    <s v="N/A"/>
    <s v="N/A"/>
    <s v="N/A"/>
    <m/>
    <m/>
    <m/>
    <m/>
    <m/>
    <m/>
    <m/>
    <x v="0"/>
    <m/>
    <m/>
    <x v="0"/>
    <x v="10"/>
    <s v="Espectáculos Culturales y Sociales"/>
    <x v="1"/>
    <m/>
    <m/>
    <m/>
    <m/>
    <n v="2500"/>
    <m/>
    <m/>
    <m/>
    <m/>
    <m/>
    <m/>
    <n v="2500"/>
  </r>
  <r>
    <s v="Unidad de gerencia del proyecto emblemático &quot;Encuentro activo del deporte para el desarrollo 2022 - 2025&quot;."/>
    <x v="1"/>
    <s v="91480000.0000.387225"/>
    <x v="8"/>
    <s v="4.1 Implementar jornadas de actividad física"/>
    <x v="22"/>
    <s v="Impresión de material de identificación para los participantes de los festivales atléticos a nivel nacional"/>
    <n v="2023"/>
    <s v="N/A"/>
    <s v="N/A"/>
    <s v="N/A"/>
    <m/>
    <m/>
    <m/>
    <m/>
    <m/>
    <m/>
    <m/>
    <x v="0"/>
    <m/>
    <m/>
    <x v="0"/>
    <x v="8"/>
    <s v="Edición,Impresión,Reproducción,Publicaciones,Suscripciones,Fotocopiado,Traducción,Empastado,Enmarcación,Serigrafía,Fotografía,Carnetización,FilmacióneImágenesSatelitalesyotros elementos oficiales"/>
    <x v="1"/>
    <m/>
    <m/>
    <m/>
    <m/>
    <n v="2500"/>
    <m/>
    <m/>
    <m/>
    <m/>
    <m/>
    <m/>
    <n v="2500"/>
  </r>
  <r>
    <s v="Unidad de gerencia del proyecto emblemático &quot;Encuentro activo del deporte para el desarrollo 2022 - 2025&quot;."/>
    <x v="1"/>
    <s v="91480000.0000.387225"/>
    <x v="8"/>
    <s v="4.1 Implementar jornadas de actividad física"/>
    <x v="23"/>
    <s v="Transferencia de recursos para la ejecución de Festivales Recreativos (Juegos ancestrales, tradicionales)"/>
    <n v="2023"/>
    <s v="Por Definir"/>
    <s v="RUC VIRTUAL _x000a_CONSUMIDOR FINAL_x000a_0999999999999"/>
    <s v="Por Definir "/>
    <s v="Numero de benficiarios"/>
    <n v="260"/>
    <m/>
    <n v="260"/>
    <m/>
    <m/>
    <m/>
    <x v="0"/>
    <m/>
    <m/>
    <x v="1"/>
    <x v="1"/>
    <s v="Transferencias y Donaciones al Sector Privado no Financiero"/>
    <x v="1"/>
    <m/>
    <m/>
    <m/>
    <m/>
    <m/>
    <m/>
    <n v="7462.5"/>
    <m/>
    <m/>
    <m/>
    <m/>
    <n v="7462.5"/>
  </r>
  <r>
    <s v="Unidad de gerencia del proyecto emblemático &quot;Encuentro activo del deporte para el desarrollo 2022 - 2025&quot;."/>
    <x v="1"/>
    <s v="91480000.0000.387225"/>
    <x v="8"/>
    <s v="4.1 Implementar jornadas de actividad física"/>
    <x v="23"/>
    <s v="5X1000 Transferencia de recursos para la ejecución de Festivales Recreativos (Juegos ancestrales, tradicionales)"/>
    <n v="2023"/>
    <s v="Por Definir"/>
    <s v="RUC VIRTUAL _x000a_CONSUMIDOR FINAL_x000a_0999999999999"/>
    <s v="Por Definir "/>
    <m/>
    <m/>
    <m/>
    <m/>
    <m/>
    <m/>
    <m/>
    <x v="0"/>
    <m/>
    <m/>
    <x v="1"/>
    <x v="1"/>
    <s v="Transferencias y Donaciones al Sector Privado no Financiero"/>
    <x v="1"/>
    <m/>
    <m/>
    <m/>
    <m/>
    <m/>
    <m/>
    <n v="37.5"/>
    <m/>
    <m/>
    <m/>
    <m/>
    <n v="37.5"/>
  </r>
  <r>
    <s v="Unidad de gerencia del proyecto emblemático &quot;Encuentro activo del deporte para el desarrollo 2022 - 2025&quot;."/>
    <x v="1"/>
    <s v="91480000.0000.387225"/>
    <x v="8"/>
    <s v="4.2 Promover el Deporte para el Desarrollo"/>
    <x v="24"/>
    <s v="Contratación de instructores a través de servicios profesionales y técnicos especializados, para implementación de servicios en beneficio de la ciudadanía"/>
    <n v="2023"/>
    <s v="N/A"/>
    <s v="N/A"/>
    <s v="N/A"/>
    <s v="Número de beneficiarios"/>
    <n v="47020"/>
    <n v="23510"/>
    <n v="23510"/>
    <m/>
    <m/>
    <m/>
    <x v="0"/>
    <m/>
    <m/>
    <x v="0"/>
    <x v="0"/>
    <s v="Honorarios por Contratos Civiles de Servicios"/>
    <x v="3"/>
    <n v="55980"/>
    <n v="55980"/>
    <n v="55980"/>
    <n v="55980"/>
    <n v="55980"/>
    <n v="55980"/>
    <n v="55980"/>
    <n v="55980"/>
    <n v="55980"/>
    <n v="55980"/>
    <n v="55980"/>
    <n v="671760"/>
  </r>
  <r>
    <s v="Unidad de gerencia del proyecto emblemático &quot;Encuentro activo del deporte para el desarrollo 2022 - 2025&quot;."/>
    <x v="1"/>
    <s v="91480000.0000.387225"/>
    <x v="8"/>
    <s v="4.2 Promover el Deporte para el Desarrollo"/>
    <x v="24"/>
    <s v="Contratación de un analista de metodología través de servicios profesionales, para implementación de servicios en beneficio de la ciudadanía"/>
    <n v="2023"/>
    <s v="N/A"/>
    <s v="N/A"/>
    <s v="N/A"/>
    <m/>
    <m/>
    <m/>
    <m/>
    <m/>
    <m/>
    <m/>
    <x v="0"/>
    <m/>
    <m/>
    <x v="0"/>
    <x v="0"/>
    <s v="Honorarios por Contratos Civiles de Servicios"/>
    <x v="1"/>
    <n v="1676"/>
    <m/>
    <m/>
    <m/>
    <m/>
    <m/>
    <m/>
    <m/>
    <m/>
    <m/>
    <m/>
    <n v="1676"/>
  </r>
  <r>
    <s v="Unidad de gerencia del proyecto emblemático &quot;Encuentro activo del deporte para el desarrollo 2022 - 2025&quot;."/>
    <x v="1"/>
    <s v="91480000.0000.387225"/>
    <x v="8"/>
    <s v="4.2 Promover el Deporte para el Desarrollo"/>
    <x v="24"/>
    <s v="Contratación de logística de eventos de una empresa a fin de realizar la para promoción de las actividades realizadas en Hincha de mi Barrio"/>
    <n v="2023"/>
    <s v="N/A"/>
    <s v="N/A"/>
    <s v="N/A"/>
    <m/>
    <m/>
    <m/>
    <m/>
    <m/>
    <m/>
    <m/>
    <x v="0"/>
    <m/>
    <m/>
    <x v="0"/>
    <x v="10"/>
    <s v="Espectáculos Culturales y Sociales"/>
    <x v="1"/>
    <m/>
    <n v="18500"/>
    <m/>
    <m/>
    <m/>
    <m/>
    <m/>
    <m/>
    <m/>
    <m/>
    <m/>
    <n v="18500"/>
  </r>
  <r>
    <s v="Unidad de gerencia del proyecto emblemático &quot;Encuentro activo del deporte para el desarrollo 2022 - 2025&quot;."/>
    <x v="1"/>
    <s v="91480000.0000.387225"/>
    <x v="8"/>
    <s v="4.2 Promover el Deporte para el Desarrollo"/>
    <x v="24"/>
    <s v="Impresión de material publicitario y material de apoyo visual a fin de relizar, difundir y promocionar las actividades de Hincha de mi Barrio"/>
    <n v="2023"/>
    <s v="N/A"/>
    <s v="N/A"/>
    <s v="N/A"/>
    <m/>
    <m/>
    <m/>
    <m/>
    <m/>
    <m/>
    <m/>
    <x v="0"/>
    <m/>
    <m/>
    <x v="0"/>
    <x v="8"/>
    <s v="Edición,Impresión,Reproducción,Publicaciones,Suscripciones,Fotocopiado,Traducción,Empastado,Enmarcación,Serigrafía,Fotografía,Carnetización,FilmacióneImágenesSatelitalesyotros elementos oficiales"/>
    <x v="1"/>
    <m/>
    <n v="80000"/>
    <m/>
    <m/>
    <m/>
    <m/>
    <m/>
    <m/>
    <m/>
    <m/>
    <m/>
    <n v="80000"/>
  </r>
  <r>
    <s v="Unidad de gerencia del proyecto emblemático &quot;Encuentro activo del deporte para el desarrollo 2022 - 2025&quot;."/>
    <x v="1"/>
    <s v="91480000.0000.387225"/>
    <x v="8"/>
    <s v="4.2 Promover el Deporte para el Desarrollo"/>
    <x v="24"/>
    <s v="Adquisición de indumentaria para el personal  vinculado al servicio de Hincha de mi Barrio"/>
    <n v="2023"/>
    <s v="N/A"/>
    <s v="N/A"/>
    <s v="N/A"/>
    <m/>
    <m/>
    <m/>
    <m/>
    <m/>
    <m/>
    <m/>
    <x v="0"/>
    <m/>
    <m/>
    <x v="0"/>
    <x v="13"/>
    <s v="Vestuario, Lencería, Prendas de Protección y Accesorios para uniformes del personal de Protección, Vigilancia y Seguridad"/>
    <x v="1"/>
    <m/>
    <n v="2500"/>
    <m/>
    <m/>
    <m/>
    <m/>
    <m/>
    <m/>
    <m/>
    <m/>
    <m/>
    <n v="2500"/>
  </r>
  <r>
    <s v="Unidad de gerencia del proyecto emblemático &quot;Encuentro activo del deporte para el desarrollo 2022 - 2025&quot;."/>
    <x v="1"/>
    <s v="91480000.0000.387225"/>
    <x v="8"/>
    <s v="4.2 Promover el Deporte para el Desarrollo"/>
    <x v="24"/>
    <s v="Adquisición de implementos deportivos para uso del personal ejecución de las actividades de Hincha de mi Barrio"/>
    <n v="2023"/>
    <s v="N/A"/>
    <s v="N/A"/>
    <s v="N/A"/>
    <m/>
    <m/>
    <m/>
    <m/>
    <m/>
    <m/>
    <m/>
    <x v="0"/>
    <m/>
    <m/>
    <x v="0"/>
    <x v="12"/>
    <s v="Bienes Artísticos, Culturales, Bienes Deportivos y Símbolos Patrios"/>
    <x v="1"/>
    <m/>
    <n v="116240"/>
    <m/>
    <m/>
    <m/>
    <m/>
    <m/>
    <m/>
    <m/>
    <m/>
    <m/>
    <n v="116240"/>
  </r>
  <r>
    <s v="Unidad de gerencia del proyecto emblemático &quot;Encuentro activo del deporte para el desarrollo 2022 - 2025&quot;."/>
    <x v="1"/>
    <s v="91480000.0000.387225"/>
    <x v="8"/>
    <s v="4.2 Promover el Deporte para el Desarrollo"/>
    <x v="24"/>
    <s v="Adquisición de materiales de oficina para uso del personal ejecución de las actividades de Hincha de mi Barrio"/>
    <n v="2023"/>
    <s v="N/A"/>
    <s v="N/A"/>
    <s v="N/A"/>
    <m/>
    <m/>
    <m/>
    <m/>
    <m/>
    <m/>
    <m/>
    <x v="0"/>
    <m/>
    <m/>
    <x v="0"/>
    <x v="14"/>
    <s v="Materiales de Oficina"/>
    <x v="1"/>
    <m/>
    <n v="4253.41"/>
    <m/>
    <m/>
    <m/>
    <m/>
    <m/>
    <m/>
    <m/>
    <m/>
    <m/>
    <n v="4253.41"/>
  </r>
  <r>
    <s v="Unidad de gerencia del proyecto emblemático &quot;Encuentro activo del deporte para el desarrollo 2022 - 2025&quot;."/>
    <x v="1"/>
    <s v="91480000.0000.387225"/>
    <x v="8"/>
    <s v="4.2 Promover el Deporte para el Desarrollo"/>
    <x v="24"/>
    <s v="Adquisición de materiales de limpieza para uso del personal ejecución de las actividades de Hincha de mi Barrio"/>
    <n v="2023"/>
    <s v="N/A"/>
    <s v="N/A"/>
    <s v="N/A"/>
    <m/>
    <m/>
    <m/>
    <m/>
    <m/>
    <m/>
    <m/>
    <x v="0"/>
    <m/>
    <m/>
    <x v="0"/>
    <x v="15"/>
    <s v="Materiales de Aseo"/>
    <x v="1"/>
    <m/>
    <n v="5000"/>
    <m/>
    <m/>
    <m/>
    <m/>
    <m/>
    <m/>
    <m/>
    <m/>
    <m/>
    <n v="5000"/>
  </r>
  <r>
    <s v="Unidad de gerencia del proyecto emblemático &quot;Encuentro activo del deporte para el desarrollo 2022 - 2025&quot;."/>
    <x v="1"/>
    <s v="91480000.0000.387225"/>
    <x v="8"/>
    <s v="4.2 Promover el Deporte para el Desarrollo"/>
    <x v="24"/>
    <s v="Adquisición de material didáctico para uso del personal ejecución de las actividades de Hincha de mi Barrio"/>
    <n v="2023"/>
    <s v="N/A"/>
    <s v="N/A"/>
    <s v="N/A"/>
    <m/>
    <m/>
    <m/>
    <m/>
    <m/>
    <m/>
    <m/>
    <x v="0"/>
    <m/>
    <m/>
    <x v="0"/>
    <x v="9"/>
    <s v="Materiales Didácticos"/>
    <x v="1"/>
    <m/>
    <n v="4000"/>
    <m/>
    <m/>
    <m/>
    <m/>
    <m/>
    <m/>
    <m/>
    <m/>
    <m/>
    <n v="4000"/>
  </r>
  <r>
    <s v="Unidad de gerencia del proyecto emblemático &quot;Encuentro activo del deporte para el desarrollo 2022 - 2025&quot;."/>
    <x v="1"/>
    <s v="91480000.0000.387225"/>
    <x v="8"/>
    <s v="4.2 Promover el Deporte para el Desarrollo"/>
    <x v="24"/>
    <s v="Alquiler de buses para realización de las actividades de Hincha de mi Barrio"/>
    <n v="2023"/>
    <s v="N/A"/>
    <s v="N/A"/>
    <s v="N/A"/>
    <m/>
    <m/>
    <m/>
    <m/>
    <m/>
    <m/>
    <m/>
    <x v="0"/>
    <m/>
    <m/>
    <x v="0"/>
    <x v="16"/>
    <s v="Vehículos (Arrendamiento)"/>
    <x v="1"/>
    <m/>
    <n v="20000"/>
    <m/>
    <m/>
    <m/>
    <m/>
    <m/>
    <m/>
    <m/>
    <m/>
    <m/>
    <n v="20000"/>
  </r>
  <r>
    <s v="Unidad de gerencia del proyecto emblemático &quot;Encuentro activo del deporte para el desarrollo 2022 - 2025&quot;."/>
    <x v="1"/>
    <s v="91480000.0000.387225"/>
    <x v="8"/>
    <s v="4.2 Promover el Deporte para el Desarrollo"/>
    <x v="24"/>
    <s v="Alquiler de camionetas para la supervisión y acompañamiento del personal en territorio de Hincha de mi Barrio"/>
    <n v="2023"/>
    <s v="N/A"/>
    <s v="N/A"/>
    <s v="N/A"/>
    <m/>
    <m/>
    <m/>
    <m/>
    <m/>
    <m/>
    <m/>
    <x v="0"/>
    <m/>
    <m/>
    <x v="0"/>
    <x v="16"/>
    <s v="Vehículos (Arrendamiento)"/>
    <x v="1"/>
    <m/>
    <n v="25000"/>
    <m/>
    <m/>
    <m/>
    <m/>
    <m/>
    <m/>
    <m/>
    <m/>
    <m/>
    <n v="25000"/>
  </r>
  <r>
    <s v="Unidad de gerencia del proyecto emblemático &quot;Encuentro activo del deporte para el desarrollo 2022 - 2025&quot;."/>
    <x v="1"/>
    <s v="91480000.0000.387225"/>
    <x v="8"/>
    <s v="4.2 Promover el Deporte para el Desarrollo"/>
    <x v="24"/>
    <s v="Servicio de lavado para la indumentaria utilizada en las sesiones socio deportivas de Hincha de mi Barrio"/>
    <n v="2023"/>
    <s v="N/A"/>
    <s v="N/A"/>
    <s v="N/A"/>
    <m/>
    <m/>
    <m/>
    <m/>
    <m/>
    <m/>
    <m/>
    <x v="0"/>
    <m/>
    <m/>
    <x v="0"/>
    <x v="17"/>
    <s v="Servicios de Aseo, Lavado de Vestimenta de Trabajo, Fumigación, Desinfección, Limpieza de Instalaciones, manejo de desechos contaminados, recuperación y clasificación de materiales reciclables"/>
    <x v="1"/>
    <m/>
    <n v="11000"/>
    <m/>
    <m/>
    <m/>
    <m/>
    <m/>
    <m/>
    <m/>
    <m/>
    <m/>
    <n v="11000"/>
  </r>
  <r>
    <s v="Unidad de gerencia del proyecto emblemático &quot;Encuentro activo del deporte para el desarrollo 2022 - 2025&quot;."/>
    <x v="1"/>
    <s v="91480000.0000.387225"/>
    <x v="8"/>
    <s v="4.2 Promover el Deporte para el Desarrollo"/>
    <x v="25"/>
    <s v="Contratación de una empresa de logística de eventos a fin de realizar un evento internacional enfocado a promover el deporte para el desarrollo y la paz 2023"/>
    <n v="2023"/>
    <s v="N/A"/>
    <s v="N/A"/>
    <s v="N/A"/>
    <s v="Número de benficiarios"/>
    <n v="800"/>
    <m/>
    <n v="800"/>
    <m/>
    <m/>
    <m/>
    <x v="0"/>
    <m/>
    <m/>
    <x v="0"/>
    <x v="10"/>
    <s v="Espectáculos Culturales y Sociales"/>
    <x v="1"/>
    <m/>
    <m/>
    <m/>
    <m/>
    <m/>
    <m/>
    <m/>
    <m/>
    <n v="3086.6"/>
    <m/>
    <m/>
    <n v="3086.6"/>
  </r>
  <r>
    <s v="Unidad de gerencia del proyecto emblemático &quot;Encuentro activo del deporte para el desarrollo 2022 - 2025&quot;."/>
    <x v="1"/>
    <s v="91480000.0000.387225"/>
    <x v="8"/>
    <s v="4.2 Promover el Deporte para el Desarrollo"/>
    <x v="25"/>
    <s v="Impresión de material comunicacional los folletos del Encuentro del Deporte para el Desarrollo"/>
    <n v="2023"/>
    <s v="N/A"/>
    <s v="N/A"/>
    <s v="N/A"/>
    <m/>
    <m/>
    <m/>
    <m/>
    <m/>
    <m/>
    <m/>
    <x v="0"/>
    <m/>
    <m/>
    <x v="0"/>
    <x v="8"/>
    <s v="Edición,Impresión,Reproducción,Publicaciones,Suscripciones,Fotocopiado,Traducción,Empastado,Enmarcación,Serigrafía,Fotografía,Carnetización,FilmacióneImágenesSatelitalesyotros elementos oficiales"/>
    <x v="1"/>
    <m/>
    <m/>
    <m/>
    <m/>
    <m/>
    <m/>
    <m/>
    <m/>
    <n v="3086.6"/>
    <m/>
    <m/>
    <n v="3086.6"/>
  </r>
  <r>
    <s v="Unidad de gerencia del proyecto emblemático &quot;Encuentro activo del deporte para el desarrollo 2022 - 2025&quot;."/>
    <x v="1"/>
    <s v="91480000.0000.387225"/>
    <x v="8"/>
    <s v="4.2 Promover el Deporte para el Desarrollo"/>
    <x v="25"/>
    <s v="Contratación de un analista de metodología a través de servicios profesionales, para implementación de servicios en beneficio de la ciudadanía"/>
    <n v="2023"/>
    <s v="N/A"/>
    <s v="N/A"/>
    <s v="N/A"/>
    <m/>
    <m/>
    <m/>
    <m/>
    <m/>
    <m/>
    <m/>
    <x v="0"/>
    <m/>
    <m/>
    <x v="0"/>
    <x v="0"/>
    <s v="Honorarios por Contratos Civiles de Servicios"/>
    <x v="1"/>
    <m/>
    <m/>
    <m/>
    <m/>
    <m/>
    <m/>
    <m/>
    <m/>
    <n v="1676"/>
    <m/>
    <m/>
    <n v="1676"/>
  </r>
  <r>
    <s v="Unidad de gerencia del proyecto emblemático &quot;Encuentro activo del deporte para el desarrollo 2022 - 2025&quot;."/>
    <x v="1"/>
    <s v="91480000.0000.387225"/>
    <x v="8"/>
    <s v="4.3 Gerencia del proyecto"/>
    <x v="26"/>
    <s v="Contratación de personal a través de servicios ocasionales, para implementación del Proyecto (remuneración)"/>
    <n v="2023"/>
    <s v="N/A"/>
    <s v="N/A"/>
    <s v="N/A"/>
    <m/>
    <m/>
    <m/>
    <m/>
    <m/>
    <m/>
    <m/>
    <x v="0"/>
    <m/>
    <m/>
    <x v="3"/>
    <x v="18"/>
    <s v="Servicios personales por contrato"/>
    <x v="4"/>
    <n v="18283"/>
    <n v="18283"/>
    <n v="18283"/>
    <n v="18283"/>
    <n v="18283"/>
    <n v="18283"/>
    <n v="18283"/>
    <n v="18283"/>
    <n v="18283"/>
    <n v="18283"/>
    <n v="18283"/>
    <n v="219396"/>
  </r>
  <r>
    <s v="Unidad de gerencia del proyecto emblemático &quot;Encuentro activo del deporte para el desarrollo 2022 - 2025&quot;."/>
    <x v="1"/>
    <s v="91480000.0000.387225"/>
    <x v="8"/>
    <s v="4.3 Gerencia del proyecto"/>
    <x v="26"/>
    <s v="Contratación de personal a través de servicios ocasionales, para implementación del Proyecto (aporte patronal)"/>
    <n v="2023"/>
    <s v="N/A"/>
    <s v="N/A"/>
    <s v="N/A"/>
    <m/>
    <m/>
    <m/>
    <m/>
    <m/>
    <m/>
    <m/>
    <x v="0"/>
    <m/>
    <m/>
    <x v="3"/>
    <x v="19"/>
    <s v="Aporte Patronal"/>
    <x v="5"/>
    <n v="1764.3116666666667"/>
    <n v="1764.3116666666667"/>
    <n v="1764.3116666666667"/>
    <n v="1764.3116666666667"/>
    <n v="1764.3116666666667"/>
    <n v="1764.3116666666667"/>
    <n v="1764.3116666666667"/>
    <n v="1764.3116666666667"/>
    <n v="1764.3116666666667"/>
    <n v="1764.3116666666667"/>
    <n v="1764.3116666666667"/>
    <n v="21171.740000000005"/>
  </r>
  <r>
    <s v="Unidad de gerencia del proyecto emblemático &quot;Encuentro activo del deporte para el desarrollo 2022 - 2025&quot;."/>
    <x v="1"/>
    <s v="91480000.0000.387225"/>
    <x v="8"/>
    <s v="4.3 Gerencia del proyecto"/>
    <x v="26"/>
    <s v="Contratación de personal a través de servicios ocasionales, para implementación del Proyecto (décimo tercer sueldo)"/>
    <n v="2023"/>
    <s v="N/A"/>
    <s v="N/A"/>
    <s v="N/A"/>
    <m/>
    <m/>
    <m/>
    <m/>
    <m/>
    <m/>
    <m/>
    <x v="0"/>
    <m/>
    <m/>
    <x v="3"/>
    <x v="20"/>
    <s v="Fondos de Reserva"/>
    <x v="6"/>
    <n v="1522.9758333333332"/>
    <n v="1522.9758333333332"/>
    <n v="1522.9758333333332"/>
    <n v="1522.9758333333332"/>
    <n v="1522.9758333333332"/>
    <n v="1522.9758333333332"/>
    <n v="1522.9758333333332"/>
    <n v="1522.9758333333332"/>
    <n v="1522.9758333333332"/>
    <n v="1522.9758333333332"/>
    <n v="1522.9758333333332"/>
    <n v="18275.71"/>
  </r>
  <r>
    <s v="Unidad de gerencia del proyecto emblemático &quot;Encuentro activo del deporte para el desarrollo 2022 - 2025&quot;."/>
    <x v="1"/>
    <s v="91480000.0000.387225"/>
    <x v="8"/>
    <s v="4.3 Gerencia del proyecto"/>
    <x v="26"/>
    <s v="Contratación de personal a través de servicios ocasionales, para implementación del Proyecto (décimo cuarto sueldo)"/>
    <n v="2023"/>
    <s v="N/A"/>
    <s v="N/A"/>
    <s v="N/A"/>
    <m/>
    <m/>
    <m/>
    <m/>
    <m/>
    <m/>
    <m/>
    <x v="0"/>
    <m/>
    <m/>
    <x v="3"/>
    <x v="21"/>
    <s v="Decimo Tercer Sueldo"/>
    <x v="7"/>
    <n v="1523.5833333333333"/>
    <n v="1523.5833333333333"/>
    <n v="1523.5833333333333"/>
    <n v="1523.5833333333333"/>
    <n v="1523.5833333333333"/>
    <n v="1523.5833333333333"/>
    <n v="1523.5833333333333"/>
    <n v="1523.5833333333333"/>
    <n v="1523.5833333333333"/>
    <n v="1523.5833333333333"/>
    <n v="1523.5833333333333"/>
    <n v="18283"/>
  </r>
  <r>
    <s v="Unidad de gerencia del proyecto emblemático &quot;Encuentro activo del deporte para el desarrollo 2022 - 2025&quot;."/>
    <x v="1"/>
    <s v="91480000.0000.387225"/>
    <x v="8"/>
    <s v="4.3 Gerencia del proyecto"/>
    <x v="26"/>
    <s v="Contratación de personal a través de servicios ocasionales, para implementación del Proyecto (fondos de reserva)"/>
    <n v="2023"/>
    <s v="N/A"/>
    <s v="N/A"/>
    <s v="N/A"/>
    <m/>
    <m/>
    <m/>
    <m/>
    <m/>
    <m/>
    <m/>
    <x v="0"/>
    <m/>
    <m/>
    <x v="3"/>
    <x v="22"/>
    <s v="Decimo Cuatro Sueldo"/>
    <x v="8"/>
    <n v="495.83333333333331"/>
    <n v="495.83333333333331"/>
    <n v="495.83333333333331"/>
    <n v="495.83333333333331"/>
    <n v="495.83333333333331"/>
    <n v="495.83333333333331"/>
    <n v="495.83333333333331"/>
    <n v="495.83333333333331"/>
    <n v="495.83333333333331"/>
    <n v="495.83333333333331"/>
    <n v="495.83333333333331"/>
    <n v="5949.9999999999991"/>
  </r>
  <r>
    <s v="Unidad de gerencia del proyecto emblemático &quot;Encuentro activo del deporte para el desarrollo 2022 - 2025&quot;."/>
    <x v="1"/>
    <s v="91480000.0000.387225"/>
    <x v="8"/>
    <s v="4.3 Gerencia del proyecto"/>
    <x v="26"/>
    <s v="Contratación de servidores públicos a través de servicios profesionales y técnicos especializados, para implementación de servicios en beneficio de la ciudadanía"/>
    <n v="2023"/>
    <s v="N/A"/>
    <s v="N/A"/>
    <s v="N/A"/>
    <m/>
    <m/>
    <m/>
    <m/>
    <m/>
    <m/>
    <m/>
    <x v="0"/>
    <m/>
    <m/>
    <x v="0"/>
    <x v="0"/>
    <s v="Honorarios por Contratos Civiles de Servicios"/>
    <x v="9"/>
    <n v="28230"/>
    <n v="28230"/>
    <n v="28230"/>
    <n v="28230"/>
    <n v="28230"/>
    <n v="28230"/>
    <n v="28230"/>
    <n v="28230"/>
    <n v="28230"/>
    <n v="28230"/>
    <n v="28230"/>
    <n v="338760"/>
  </r>
  <r>
    <s v="Unidad de gerencia del proyecto emblemático &quot;Encuentro activo del deporte para el desarrollo 2022 - 2025&quot;."/>
    <x v="1"/>
    <s v="91480000.0000.387225"/>
    <x v="8"/>
    <s v="4.3 Gerencia del proyecto"/>
    <x v="26"/>
    <s v="Contratación de una empresa de viajes a fin de contar con pasajes al interior para el personal de la Gerencia del proyecto"/>
    <n v="2023"/>
    <s v="N/A"/>
    <s v="N/A"/>
    <s v="N/A"/>
    <m/>
    <m/>
    <m/>
    <m/>
    <m/>
    <m/>
    <m/>
    <x v="0"/>
    <m/>
    <m/>
    <x v="0"/>
    <x v="23"/>
    <s v="Pasajes al Interior"/>
    <x v="1"/>
    <m/>
    <n v="1592"/>
    <n v="1592"/>
    <n v="1592"/>
    <n v="1592"/>
    <n v="1592"/>
    <n v="1592"/>
    <n v="1592"/>
    <n v="1592"/>
    <n v="1592"/>
    <n v="1592"/>
    <n v="15920"/>
  </r>
  <r>
    <s v="Unidad de gerencia del proyecto emblemático &quot;Encuentro activo del deporte para el desarrollo 2022 - 2025&quot;."/>
    <x v="1"/>
    <s v="91480000.0000.387225"/>
    <x v="8"/>
    <s v="4.3 Gerencia del proyecto"/>
    <x v="26"/>
    <s v="Viáticos y Subsistencias en el Interior para el personal de la Gerencia del proyecto"/>
    <n v="2023"/>
    <s v="N/A"/>
    <s v="N/A"/>
    <s v="N/A"/>
    <m/>
    <m/>
    <m/>
    <m/>
    <m/>
    <m/>
    <m/>
    <x v="0"/>
    <m/>
    <m/>
    <x v="0"/>
    <x v="24"/>
    <s v="Viáticos y Subsistencia en el Interior"/>
    <x v="1"/>
    <m/>
    <n v="1700"/>
    <n v="1700"/>
    <n v="1700"/>
    <n v="1700"/>
    <n v="1700"/>
    <n v="1700"/>
    <n v="1700"/>
    <n v="1700"/>
    <n v="1700"/>
    <n v="1700"/>
    <n v="17000"/>
  </r>
  <r>
    <s v="Unidad de gerencia del proyecto emblemático &quot;Encuentro activo del deporte para el desarrollo 2022 - 2025&quot;."/>
    <x v="1"/>
    <s v="91480000.0000.387225"/>
    <x v="8"/>
    <s v="4.2 Promover el Deporte para el Desarrollo"/>
    <x v="24"/>
    <s v="Pago de arrastre 2022 - Adquisición de productos comunicacionales para difundir la imagen de la actividad &quot;Hincha de mi barrio&quot; del componente 4 del Proyecto Emblemático “Encuentro activo del deporte para el desarrollo 2022-2025”"/>
    <n v="2022"/>
    <s v="N/A"/>
    <s v="N/A"/>
    <s v="N/A"/>
    <m/>
    <m/>
    <m/>
    <m/>
    <m/>
    <m/>
    <m/>
    <x v="0"/>
    <m/>
    <m/>
    <x v="0"/>
    <x v="9"/>
    <s v="Materiales Didácticos"/>
    <x v="10"/>
    <m/>
    <m/>
    <m/>
    <m/>
    <m/>
    <m/>
    <m/>
    <m/>
    <m/>
    <m/>
    <m/>
    <n v="5445"/>
  </r>
  <r>
    <s v="Unidad de gerencia del proyecto emblemático &quot;Encuentro activo del deporte para el desarrollo 2022 - 2025&quot;."/>
    <x v="1"/>
    <s v="91480000.0000.387225"/>
    <x v="8"/>
    <s v="4.2 Promover el Deporte para el Desarrollo"/>
    <x v="24"/>
    <s v="Pago de arrastre 2022 - Adquisición de indumentaria para el personal vinculado a la actividad “Hincha de mi barrio” del componente 4 del Proyecto  Emblemático “ENCUENTRO ACTIVO DEL DEPORTE PARA EL DESARROLLO 2022-2025”."/>
    <n v="2022"/>
    <s v="N/A"/>
    <s v="N/A"/>
    <s v="N/A"/>
    <m/>
    <m/>
    <m/>
    <m/>
    <m/>
    <m/>
    <m/>
    <x v="0"/>
    <m/>
    <m/>
    <x v="0"/>
    <x v="13"/>
    <s v="Vestuario, Lencería, Prendas de Protección y Accesorios para uniformes del personal de Protección, Vigilancia y Seguridad"/>
    <x v="1"/>
    <n v="4036.4"/>
    <m/>
    <m/>
    <m/>
    <m/>
    <m/>
    <m/>
    <m/>
    <m/>
    <m/>
    <m/>
    <n v="4036.4"/>
  </r>
  <r>
    <s v="Unidad de gerencia del proyecto emblemático &quot;Encuentro activo del deporte para el desarrollo 2022 - 2025&quot;."/>
    <x v="1"/>
    <s v="91480000.0000.387225"/>
    <x v="8"/>
    <s v="4.2 Promover el Deporte para el Desarrollo"/>
    <x v="24"/>
    <s v="Pago de arrastre 2022 - Adquisición de materiales de oficina"/>
    <n v="2022"/>
    <s v="N/A"/>
    <s v="N/A"/>
    <s v="N/A"/>
    <m/>
    <m/>
    <m/>
    <m/>
    <m/>
    <m/>
    <m/>
    <x v="0"/>
    <m/>
    <m/>
    <x v="0"/>
    <x v="14"/>
    <s v="Materiales de Oficina"/>
    <x v="1"/>
    <n v="10821.25"/>
    <m/>
    <m/>
    <m/>
    <m/>
    <m/>
    <m/>
    <m/>
    <m/>
    <m/>
    <m/>
    <n v="10821.25"/>
  </r>
  <r>
    <s v="Unidad de gerencia del proyecto emblemático &quot;Encuentro activo del deporte para el desarrollo 2022 - 2025&quot;."/>
    <x v="1"/>
    <s v="91480000.0000.387225"/>
    <x v="8"/>
    <s v="4.2 Promover el Deporte para el Desarrollo"/>
    <x v="24"/>
    <s v="Pago de arrastre 2022 - Adquisición de implementos deportivos para la actividad &quot;Hincha de mi barrio&quot; del componente 4 del Proyecto Emblemático “Encuentro activo del deporte para el desarrollo 2022-2025”"/>
    <n v="2022"/>
    <s v="N/A"/>
    <s v="N/A"/>
    <s v="N/A"/>
    <m/>
    <m/>
    <m/>
    <m/>
    <m/>
    <m/>
    <m/>
    <x v="0"/>
    <m/>
    <m/>
    <x v="0"/>
    <x v="9"/>
    <s v="Materiales Didácticos"/>
    <x v="1"/>
    <n v="182000"/>
    <m/>
    <m/>
    <m/>
    <m/>
    <m/>
    <m/>
    <m/>
    <m/>
    <m/>
    <m/>
    <n v="182000"/>
  </r>
  <r>
    <s v="Unidad de gerencia del proyecto emblemático &quot;Encuentro activo del deporte para el desarrollo 2022 - 2025&quot;."/>
    <x v="1"/>
    <s v="91480000.0000.387225"/>
    <x v="8"/>
    <s v="4.2 Promover el Deporte para el Desarrollo"/>
    <x v="24"/>
    <s v="Pago de viáticos y subsistencias en el interior correspondiente al año 2022"/>
    <n v="2022"/>
    <s v="N/A"/>
    <s v="N/A"/>
    <s v="N/A"/>
    <m/>
    <m/>
    <m/>
    <m/>
    <m/>
    <m/>
    <m/>
    <x v="0"/>
    <m/>
    <m/>
    <x v="4"/>
    <x v="25"/>
    <s v="Obligaciones de Ejercicios Anteriores por Egresos en Servicios"/>
    <x v="1"/>
    <n v="1200"/>
    <m/>
    <m/>
    <m/>
    <m/>
    <m/>
    <m/>
    <m/>
    <m/>
    <m/>
    <m/>
    <n v="1200"/>
  </r>
  <r>
    <s v="Dirección de Infraestructura Deportiva"/>
    <x v="2"/>
    <s v="91480000.0000.387224"/>
    <x v="9"/>
    <s v="1.3 Optimización de Estadios"/>
    <x v="27"/>
    <s v="Transferencia de recursos para la  rehabilitación y repotenciación del sistema de iluminación en el Estadio de Beísbol Yeyo Úraga de la Federación Deportiva del Guayas"/>
    <n v="2023"/>
    <s v="Federación Deportiva del Guayas"/>
    <n v="990057902001"/>
    <s v="Guayas"/>
    <s v="Número de estadios optimizados"/>
    <n v="2"/>
    <n v="2"/>
    <m/>
    <n v="202"/>
    <n v="55"/>
    <n v="8"/>
    <x v="1"/>
    <n v="9999"/>
    <n v="9999"/>
    <x v="1"/>
    <x v="1"/>
    <s v="Transferencias y Donaciones al Sector Privado no Financiero"/>
    <x v="1"/>
    <m/>
    <m/>
    <n v="173340.56"/>
    <m/>
    <m/>
    <m/>
    <m/>
    <m/>
    <m/>
    <m/>
    <m/>
    <n v="173340.56"/>
  </r>
  <r>
    <s v="Dirección de Infraestructura Deportiva"/>
    <x v="2"/>
    <s v="91480000.0000.387224"/>
    <x v="9"/>
    <s v="1.3 Optimización de Estadios"/>
    <x v="27"/>
    <s v="5x1000 Transferencia de recursos  para la  rehabilitación y repotenciación del sistema de iluminación en el Estadio de Beísbol Yeyo Úraga de la Federación Deportiva del Guayas"/>
    <n v="2023"/>
    <s v="Federaciones Deportivas cinco por mil. RUC:9999999999993"/>
    <s v="Federaciones Deportivas cinco por mil. RUC:9999999999993"/>
    <m/>
    <m/>
    <m/>
    <m/>
    <m/>
    <n v="202"/>
    <n v="55"/>
    <n v="8"/>
    <x v="1"/>
    <n v="9999"/>
    <n v="9999"/>
    <x v="1"/>
    <x v="1"/>
    <s v="Transferencias y Donaciones al Sector Privado no Financiero"/>
    <x v="1"/>
    <m/>
    <m/>
    <n v="871.06"/>
    <m/>
    <m/>
    <m/>
    <m/>
    <m/>
    <m/>
    <m/>
    <m/>
    <n v="871.06"/>
  </r>
  <r>
    <s v="Dirección de Infraestructura Deportiva"/>
    <x v="2"/>
    <s v="91480000.0000.387224"/>
    <x v="9"/>
    <s v="1.3 Optimización de Estadios"/>
    <x v="27"/>
    <s v="Transferencia de recursos para la optimización del Estadio Metropolitano de Montecristi"/>
    <n v="2023"/>
    <s v="Federación Deportiva de Manabí"/>
    <n v="1391719868001"/>
    <s v="Manabí"/>
    <m/>
    <m/>
    <m/>
    <m/>
    <n v="202"/>
    <n v="55"/>
    <n v="8"/>
    <x v="1"/>
    <n v="9999"/>
    <n v="9999"/>
    <x v="1"/>
    <x v="1"/>
    <s v="Transferencias y Donaciones al Sector Privado no Financiero"/>
    <x v="1"/>
    <m/>
    <m/>
    <n v="23571.97"/>
    <m/>
    <m/>
    <m/>
    <m/>
    <m/>
    <m/>
    <m/>
    <m/>
    <n v="23571.97"/>
  </r>
  <r>
    <s v="Dirección de Infraestructura Deportiva"/>
    <x v="2"/>
    <s v="91480000.0000.387224"/>
    <x v="9"/>
    <s v="1.3 Optimización de Estadios"/>
    <x v="27"/>
    <s v="5x1000 Transferencia de recursos  para la optimización del Estadio Metropolitano de Montecristi"/>
    <n v="2023"/>
    <s v="Federaciones Deportivas cinco por mil. RUC:9999999999993"/>
    <s v="Federaciones Deportivas cinco por mil. RUC:9999999999993"/>
    <m/>
    <m/>
    <m/>
    <m/>
    <m/>
    <n v="202"/>
    <n v="55"/>
    <n v="8"/>
    <x v="1"/>
    <n v="9999"/>
    <n v="9999"/>
    <x v="1"/>
    <x v="1"/>
    <s v="Transferencias y Donaciones al Sector Privado no Financiero"/>
    <x v="1"/>
    <m/>
    <m/>
    <n v="118.45"/>
    <m/>
    <m/>
    <m/>
    <m/>
    <m/>
    <m/>
    <m/>
    <m/>
    <n v="118.45"/>
  </r>
  <r>
    <s v="Dirección de Infraestructura Deportiva"/>
    <x v="2"/>
    <s v="91480000.0000.387224"/>
    <x v="9"/>
    <s v="1.1 Optimización de Coliseos"/>
    <x v="28"/>
    <s v="Por financiar"/>
    <n v="2023"/>
    <s v="RUC Virtual Comité Olímpico Ecuatoriano"/>
    <n v="1791827228001"/>
    <s v="Guayas"/>
    <m/>
    <m/>
    <m/>
    <m/>
    <n v="202"/>
    <n v="55"/>
    <n v="8"/>
    <x v="1"/>
    <n v="9999"/>
    <n v="9999"/>
    <x v="1"/>
    <x v="1"/>
    <s v="Transferencias y Donaciones al Sector Privado no Financiero"/>
    <x v="1"/>
    <m/>
    <m/>
    <m/>
    <m/>
    <m/>
    <m/>
    <m/>
    <m/>
    <m/>
    <n v="2097.96"/>
    <m/>
    <n v="2097.96"/>
  </r>
  <r>
    <s v="Dirección de Infraestructura Deportiva"/>
    <x v="3"/>
    <s v="91480000.0000.388416"/>
    <x v="10"/>
    <s v="1.1 Estudios Preliminares _x000a_1.2 Ante proyecto_x000a_1.3 Proyecto Definitivo"/>
    <x v="29"/>
    <s v="Contratación de una consultoría para la realización de los Estudios Definitivos para la optimización de infraestructura deportiva con miras a la realización de eventos internacionales en la provincia de Guayas"/>
    <n v="2023"/>
    <s v="N/A"/>
    <s v="N/A"/>
    <s v="N/A"/>
    <s v="Número de estudios recibidos"/>
    <n v="17"/>
    <m/>
    <n v="17"/>
    <n v="202"/>
    <n v="56"/>
    <n v="9"/>
    <x v="1"/>
    <n v="9999"/>
    <n v="9999"/>
    <x v="0"/>
    <x v="26"/>
    <s v="Consultoría, Asesoría e Investigación Especializada"/>
    <x v="1"/>
    <m/>
    <m/>
    <m/>
    <m/>
    <m/>
    <m/>
    <n v="135209.06"/>
    <m/>
    <m/>
    <m/>
    <m/>
    <n v="135209.06"/>
  </r>
  <r>
    <s v="Dirección de Infraestructura Deportiva"/>
    <x v="3"/>
    <s v="91480000.0000.388416"/>
    <x v="10"/>
    <s v="1.1 Estudios Preliminares _x000a_1.2 Ante proyecto_x000a_1.3 Proyecto Definitivo"/>
    <x v="29"/>
    <s v="Contratación de de una consultoría para la realización de los Estudios Definitivos para la optimización de infraestructura deportiva con miras a la realización de eventos internacionales en la provincia de Azuay"/>
    <n v="2023"/>
    <s v="N/A"/>
    <s v="N/A"/>
    <s v="N/A"/>
    <m/>
    <m/>
    <m/>
    <m/>
    <n v="202"/>
    <n v="56"/>
    <n v="9"/>
    <x v="1"/>
    <n v="9999"/>
    <n v="9999"/>
    <x v="0"/>
    <x v="26"/>
    <s v="Consultoría, Asesoría e Investigación Especializada"/>
    <x v="1"/>
    <m/>
    <m/>
    <m/>
    <m/>
    <m/>
    <m/>
    <n v="61868.18"/>
    <m/>
    <m/>
    <m/>
    <m/>
    <n v="61868.18"/>
  </r>
  <r>
    <s v="Dirección de Infraestructura Deportiva"/>
    <x v="3"/>
    <s v="91480000.0000.388416"/>
    <x v="10"/>
    <s v="1.1 Estudios Preliminares _x000a_1.2 Ante proyecto_x000a_1.3 Proyecto Definitivo"/>
    <x v="29"/>
    <s v="Contratación de una consultoría para la realización de los Estudios Definitivos para la optimización de infraestructura deportiva con miras a la realización de eventos internacionales en la provincia de Bolívar"/>
    <n v="2023"/>
    <s v="N/A"/>
    <s v="N/A"/>
    <s v="N/A"/>
    <m/>
    <m/>
    <m/>
    <m/>
    <n v="202"/>
    <n v="56"/>
    <n v="9"/>
    <x v="1"/>
    <n v="9999"/>
    <n v="9999"/>
    <x v="0"/>
    <x v="26"/>
    <s v="Consultoría, Asesoría e Investigación Especializada"/>
    <x v="1"/>
    <m/>
    <m/>
    <m/>
    <m/>
    <m/>
    <m/>
    <n v="39636.410000000003"/>
    <m/>
    <m/>
    <m/>
    <m/>
    <n v="39636.410000000003"/>
  </r>
  <r>
    <s v="Dirección de Infraestructura Deportiva"/>
    <x v="3"/>
    <s v="91480000.0000.388416"/>
    <x v="10"/>
    <s v="1.1 Estudios Preliminares _x000a_1.2 Ante proyecto_x000a_1.3 Proyecto Definitivo"/>
    <x v="29"/>
    <s v="Contratación de una consultoría para la realización de los Estudios Definitivos para la optimización de infraestructura deportiva con miras a la realización de eventos internacionales en la provincia de Chimborazo "/>
    <n v="2023"/>
    <s v="N/A"/>
    <s v="N/A"/>
    <s v="N/A"/>
    <m/>
    <m/>
    <m/>
    <m/>
    <n v="202"/>
    <n v="56"/>
    <n v="9"/>
    <x v="1"/>
    <n v="9999"/>
    <n v="9999"/>
    <x v="0"/>
    <x v="26"/>
    <s v="Consultoría, Asesoría e Investigación Especializada"/>
    <x v="1"/>
    <m/>
    <m/>
    <m/>
    <m/>
    <m/>
    <m/>
    <n v="20095.45"/>
    <m/>
    <m/>
    <m/>
    <m/>
    <n v="20095.45"/>
  </r>
  <r>
    <s v="Dirección de Infraestructura Deportiva"/>
    <x v="3"/>
    <s v="91480000.0000.388416"/>
    <x v="10"/>
    <s v="1.1 Estudios Preliminares _x000a_1.2 Ante proyecto_x000a_1.3 Proyecto Definitivo"/>
    <x v="29"/>
    <s v="Contratación de Estudios Definitivos para la optimización de infraestructura deportiva con miras a la realización de eventos internacionales en la provincia de Imbabura"/>
    <n v="2023"/>
    <s v="N/A"/>
    <s v="N/A"/>
    <s v="N/A"/>
    <m/>
    <m/>
    <m/>
    <m/>
    <n v="202"/>
    <n v="56"/>
    <n v="9"/>
    <x v="1"/>
    <n v="9999"/>
    <n v="9999"/>
    <x v="0"/>
    <x v="26"/>
    <s v="Consultoría, Asesoría e Investigación Especializada"/>
    <x v="1"/>
    <m/>
    <m/>
    <m/>
    <m/>
    <m/>
    <m/>
    <n v="20095.45"/>
    <m/>
    <m/>
    <m/>
    <m/>
    <n v="20095.45"/>
  </r>
  <r>
    <s v="Dirección de Infraestructura Deportiva"/>
    <x v="3"/>
    <s v="91480000.0000.388416"/>
    <x v="10"/>
    <s v="1.1 Estudios Preliminares _x000a_1.2 Ante proyecto_x000a_1.3 Proyecto Definitivo"/>
    <x v="29"/>
    <s v="Contratación de una consultoría para la realización de los Estudios Definitivos para la optimización de infraestructura deportiva con miras a la realización de eventos internacionales en la provincia de Pichincha"/>
    <n v="2023"/>
    <s v="N/A"/>
    <s v="N/A"/>
    <s v="N/A"/>
    <m/>
    <m/>
    <m/>
    <m/>
    <n v="202"/>
    <n v="56"/>
    <n v="9"/>
    <x v="1"/>
    <n v="9999"/>
    <n v="9999"/>
    <x v="0"/>
    <x v="26"/>
    <s v="Consultoría, Asesoría e Investigación Especializada"/>
    <x v="1"/>
    <m/>
    <m/>
    <m/>
    <m/>
    <m/>
    <m/>
    <n v="3000"/>
    <m/>
    <m/>
    <m/>
    <m/>
    <n v="3000"/>
  </r>
  <r>
    <s v="Dirección de Infraestructura Deportiva"/>
    <x v="3"/>
    <s v="91480000.0000.388416"/>
    <x v="10"/>
    <s v="1.1 Estudios Preliminares _x000a_1.2 Ante proyecto_x000a_1.3 Proyecto Definitivo"/>
    <x v="29"/>
    <s v="Contrataciónde una consultoría para la realización de los Estudios Definitivos para la optimización de infraestructura deportiva con miras a la realización de eventos internacionales en la provincia de Zamora Chinchipe"/>
    <n v="2023"/>
    <s v="N/A"/>
    <s v="N/A"/>
    <s v="N/A"/>
    <m/>
    <m/>
    <m/>
    <m/>
    <n v="202"/>
    <n v="56"/>
    <n v="9"/>
    <x v="1"/>
    <n v="9999"/>
    <n v="9999"/>
    <x v="0"/>
    <x v="26"/>
    <s v="Consultoría, Asesoría e Investigación Especializada"/>
    <x v="1"/>
    <m/>
    <m/>
    <m/>
    <m/>
    <m/>
    <m/>
    <n v="20095.45"/>
    <m/>
    <m/>
    <m/>
    <m/>
    <n v="20095.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C4A703-0C23-4D8F-8843-9B2A2EBA4734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8" firstHeaderRow="1" firstDataRow="1" firstDataCol="1"/>
  <pivotFields count="37">
    <pivotField showAll="0"/>
    <pivotField axis="axisRow" showAll="0">
      <items count="5">
        <item x="1"/>
        <item x="2"/>
        <item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a de TOTAL PLANIFICADO" fld="36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97F6D9-7DB1-4033-B7C7-617AAFD8CC14}" name="TablaDinámica8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ROYECTO / GRUPO DE GASTO">
  <location ref="A3:B17" firstHeaderRow="1" firstDataRow="1" firstDataCol="1"/>
  <pivotFields count="37">
    <pivotField showAll="0"/>
    <pivotField axis="axisRow" showAll="0">
      <items count="5">
        <item x="1"/>
        <item x="2"/>
        <item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3"/>
        <item x="0"/>
        <item x="2"/>
        <item x="1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</pivotFields>
  <rowFields count="2">
    <field x="1"/>
    <field x="21"/>
  </rowFields>
  <rowItems count="14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3"/>
    </i>
    <i>
      <x v="2"/>
    </i>
    <i r="1">
      <x v="1"/>
    </i>
    <i>
      <x v="3"/>
    </i>
    <i r="1">
      <x v="1"/>
    </i>
    <i r="1">
      <x v="3"/>
    </i>
    <i t="grand">
      <x/>
    </i>
  </rowItems>
  <colItems count="1">
    <i/>
  </colItems>
  <dataFields count="1">
    <dataField name="TOTAL" fld="36" baseField="0" baseItem="0"/>
  </dataFields>
  <formats count="57">
    <format dxfId="56">
      <pivotArea type="all" dataOnly="0" outline="0" fieldPosition="0"/>
    </format>
    <format dxfId="55">
      <pivotArea outline="0" collapsedLevelsAreSubtotals="1" fieldPosition="0"/>
    </format>
    <format dxfId="54">
      <pivotArea field="1" type="button" dataOnly="0" labelOnly="1" outline="0" axis="axisRow" fieldPosition="0"/>
    </format>
    <format dxfId="53">
      <pivotArea dataOnly="0" labelOnly="1" fieldPosition="0">
        <references count="1">
          <reference field="1" count="0"/>
        </references>
      </pivotArea>
    </format>
    <format dxfId="52">
      <pivotArea dataOnly="0" labelOnly="1" grandRow="1" outline="0" fieldPosition="0"/>
    </format>
    <format dxfId="51">
      <pivotArea dataOnly="0" labelOnly="1" fieldPosition="0">
        <references count="2">
          <reference field="1" count="1" selected="0">
            <x v="0"/>
          </reference>
          <reference field="21" count="0"/>
        </references>
      </pivotArea>
    </format>
    <format dxfId="50">
      <pivotArea dataOnly="0" labelOnly="1" fieldPosition="0">
        <references count="2">
          <reference field="1" count="1" selected="0">
            <x v="1"/>
          </reference>
          <reference field="21" count="1">
            <x v="3"/>
          </reference>
        </references>
      </pivotArea>
    </format>
    <format dxfId="49">
      <pivotArea dataOnly="0" labelOnly="1" fieldPosition="0">
        <references count="2">
          <reference field="1" count="1" selected="0">
            <x v="2"/>
          </reference>
          <reference field="21" count="1">
            <x v="1"/>
          </reference>
        </references>
      </pivotArea>
    </format>
    <format dxfId="48">
      <pivotArea dataOnly="0" labelOnly="1" fieldPosition="0">
        <references count="2">
          <reference field="1" count="1" selected="0">
            <x v="3"/>
          </reference>
          <reference field="21" count="2">
            <x v="1"/>
            <x v="3"/>
          </reference>
        </references>
      </pivotArea>
    </format>
    <format dxfId="47">
      <pivotArea dataOnly="0" labelOnly="1" outline="0" axis="axisValues" fieldPosition="0"/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field="1" type="button" dataOnly="0" labelOnly="1" outline="0" axis="axisRow" fieldPosition="0"/>
    </format>
    <format dxfId="43">
      <pivotArea dataOnly="0" labelOnly="1" fieldPosition="0">
        <references count="1">
          <reference field="1" count="0"/>
        </references>
      </pivotArea>
    </format>
    <format dxfId="42">
      <pivotArea dataOnly="0" labelOnly="1" grandRow="1" outline="0" fieldPosition="0"/>
    </format>
    <format dxfId="41">
      <pivotArea dataOnly="0" labelOnly="1" fieldPosition="0">
        <references count="2">
          <reference field="1" count="1" selected="0">
            <x v="0"/>
          </reference>
          <reference field="21" count="0"/>
        </references>
      </pivotArea>
    </format>
    <format dxfId="40">
      <pivotArea dataOnly="0" labelOnly="1" fieldPosition="0">
        <references count="2">
          <reference field="1" count="1" selected="0">
            <x v="1"/>
          </reference>
          <reference field="21" count="1">
            <x v="3"/>
          </reference>
        </references>
      </pivotArea>
    </format>
    <format dxfId="39">
      <pivotArea dataOnly="0" labelOnly="1" fieldPosition="0">
        <references count="2">
          <reference field="1" count="1" selected="0">
            <x v="2"/>
          </reference>
          <reference field="21" count="1">
            <x v="1"/>
          </reference>
        </references>
      </pivotArea>
    </format>
    <format dxfId="38">
      <pivotArea dataOnly="0" labelOnly="1" fieldPosition="0">
        <references count="2">
          <reference field="1" count="1" selected="0">
            <x v="3"/>
          </reference>
          <reference field="21" count="2">
            <x v="1"/>
            <x v="3"/>
          </reference>
        </references>
      </pivotArea>
    </format>
    <format dxfId="37">
      <pivotArea dataOnly="0" labelOnly="1" outline="0" axis="axisValues" fieldPosition="0"/>
    </format>
    <format dxfId="36">
      <pivotArea field="1" type="button" dataOnly="0" labelOnly="1" outline="0" axis="axisRow" fieldPosition="0"/>
    </format>
    <format dxfId="35">
      <pivotArea dataOnly="0" labelOnly="1" fieldPosition="0">
        <references count="1">
          <reference field="1" count="0"/>
        </references>
      </pivotArea>
    </format>
    <format dxfId="34">
      <pivotArea dataOnly="0" labelOnly="1" grandRow="1" outline="0" fieldPosition="0"/>
    </format>
    <format dxfId="33">
      <pivotArea dataOnly="0" labelOnly="1" fieldPosition="0">
        <references count="2">
          <reference field="1" count="1" selected="0">
            <x v="0"/>
          </reference>
          <reference field="21" count="0"/>
        </references>
      </pivotArea>
    </format>
    <format dxfId="32">
      <pivotArea dataOnly="0" labelOnly="1" fieldPosition="0">
        <references count="2">
          <reference field="1" count="1" selected="0">
            <x v="1"/>
          </reference>
          <reference field="21" count="1">
            <x v="3"/>
          </reference>
        </references>
      </pivotArea>
    </format>
    <format dxfId="31">
      <pivotArea dataOnly="0" labelOnly="1" fieldPosition="0">
        <references count="2">
          <reference field="1" count="1" selected="0">
            <x v="2"/>
          </reference>
          <reference field="21" count="1">
            <x v="1"/>
          </reference>
        </references>
      </pivotArea>
    </format>
    <format dxfId="30">
      <pivotArea dataOnly="0" labelOnly="1" fieldPosition="0">
        <references count="2">
          <reference field="1" count="1" selected="0">
            <x v="3"/>
          </reference>
          <reference field="21" count="2">
            <x v="1"/>
            <x v="3"/>
          </reference>
        </references>
      </pivotArea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1" type="button" dataOnly="0" labelOnly="1" outline="0" axis="axisRow" fieldPosition="0"/>
    </format>
    <format dxfId="26">
      <pivotArea dataOnly="0" labelOnly="1" fieldPosition="0">
        <references count="1">
          <reference field="1" count="0"/>
        </references>
      </pivotArea>
    </format>
    <format dxfId="25">
      <pivotArea dataOnly="0" labelOnly="1" grandRow="1" outline="0" fieldPosition="0"/>
    </format>
    <format dxfId="24">
      <pivotArea dataOnly="0" labelOnly="1" fieldPosition="0">
        <references count="2">
          <reference field="1" count="1" selected="0">
            <x v="0"/>
          </reference>
          <reference field="21" count="0"/>
        </references>
      </pivotArea>
    </format>
    <format dxfId="23">
      <pivotArea dataOnly="0" labelOnly="1" fieldPosition="0">
        <references count="2">
          <reference field="1" count="1" selected="0">
            <x v="1"/>
          </reference>
          <reference field="21" count="1">
            <x v="3"/>
          </reference>
        </references>
      </pivotArea>
    </format>
    <format dxfId="22">
      <pivotArea dataOnly="0" labelOnly="1" fieldPosition="0">
        <references count="2">
          <reference field="1" count="1" selected="0">
            <x v="2"/>
          </reference>
          <reference field="21" count="1">
            <x v="1"/>
          </reference>
        </references>
      </pivotArea>
    </format>
    <format dxfId="21">
      <pivotArea dataOnly="0" labelOnly="1" fieldPosition="0">
        <references count="2">
          <reference field="1" count="1" selected="0">
            <x v="3"/>
          </reference>
          <reference field="21" count="2">
            <x v="1"/>
            <x v="3"/>
          </reference>
        </references>
      </pivotArea>
    </format>
    <format dxfId="20">
      <pivotArea dataOnly="0" labelOnly="1" outline="0" axis="axisValues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1" type="button" dataOnly="0" labelOnly="1" outline="0" axis="axisRow" fieldPosition="0"/>
    </format>
    <format dxfId="16">
      <pivotArea dataOnly="0" labelOnly="1" fieldPosition="0">
        <references count="1">
          <reference field="1" count="0"/>
        </references>
      </pivotArea>
    </format>
    <format dxfId="15">
      <pivotArea dataOnly="0" labelOnly="1" grandRow="1" outline="0" fieldPosition="0"/>
    </format>
    <format dxfId="14">
      <pivotArea dataOnly="0" labelOnly="1" fieldPosition="0">
        <references count="2">
          <reference field="1" count="1" selected="0">
            <x v="0"/>
          </reference>
          <reference field="21" count="0"/>
        </references>
      </pivotArea>
    </format>
    <format dxfId="13">
      <pivotArea dataOnly="0" labelOnly="1" fieldPosition="0">
        <references count="2">
          <reference field="1" count="1" selected="0">
            <x v="1"/>
          </reference>
          <reference field="21" count="1">
            <x v="3"/>
          </reference>
        </references>
      </pivotArea>
    </format>
    <format dxfId="12">
      <pivotArea dataOnly="0" labelOnly="1" fieldPosition="0">
        <references count="2">
          <reference field="1" count="1" selected="0">
            <x v="2"/>
          </reference>
          <reference field="21" count="1">
            <x v="1"/>
          </reference>
        </references>
      </pivotArea>
    </format>
    <format dxfId="11">
      <pivotArea dataOnly="0" labelOnly="1" fieldPosition="0">
        <references count="2">
          <reference field="1" count="1" selected="0">
            <x v="3"/>
          </reference>
          <reference field="21" count="2">
            <x v="1"/>
            <x v="3"/>
          </reference>
        </references>
      </pivotArea>
    </format>
    <format dxfId="10">
      <pivotArea dataOnly="0" labelOnly="1" outline="0" axis="axisValues" fieldPosition="0"/>
    </format>
    <format dxfId="9">
      <pivotArea grandRow="1" outline="0" collapsedLevelsAreSubtotals="1" fieldPosition="0"/>
    </format>
    <format dxfId="8">
      <pivotArea dataOnly="0" labelOnly="1" grandRow="1" outline="0" fieldPosition="0"/>
    </format>
    <format dxfId="7">
      <pivotArea field="1" type="button" dataOnly="0" labelOnly="1" outline="0" axis="axisRow" fieldPosition="0"/>
    </format>
    <format dxfId="6">
      <pivotArea dataOnly="0" labelOnly="1" outline="0" axis="axisValues" fieldPosition="0"/>
    </format>
    <format dxfId="5">
      <pivotArea field="1" type="button" dataOnly="0" labelOnly="1" outline="0" axis="axisRow" fieldPosition="0"/>
    </format>
    <format dxfId="4">
      <pivotArea dataOnly="0" labelOnly="1" outline="0" axis="axisValues" fieldPosition="0"/>
    </format>
    <format dxfId="3">
      <pivotArea field="1" type="button" dataOnly="0" labelOnly="1" outline="0" axis="axisRow" fieldPosition="0"/>
    </format>
    <format dxfId="2">
      <pivotArea dataOnly="0" labelOnly="1" outline="0" axis="axisValues" fieldPosition="0"/>
    </format>
    <format dxfId="1">
      <pivotArea field="1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A68CF5-FA1E-4568-BE3D-920902A7FF54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M8" firstHeaderRow="0" firstDataRow="1" firstDataCol="1"/>
  <pivotFields count="37">
    <pivotField showAll="0"/>
    <pivotField axis="axisRow" showAll="0">
      <items count="5">
        <item x="1"/>
        <item x="2"/>
        <item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12">
        <item x="0"/>
        <item x="8"/>
        <item x="6"/>
        <item x="7"/>
        <item x="5"/>
        <item x="10"/>
        <item x="4"/>
        <item x="9"/>
        <item x="3"/>
        <item x="2"/>
        <item x="1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numFmtId="164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uma de ENERO" fld="24" baseField="0" baseItem="0"/>
    <dataField name="Suma de FEBRERO" fld="25" baseField="0" baseItem="0"/>
    <dataField name="Suma de MARZO" fld="26" baseField="0" baseItem="0"/>
    <dataField name="Suma de ABRIL" fld="27" baseField="0" baseItem="0"/>
    <dataField name="Suma de MAYO" fld="28" baseField="0" baseItem="0"/>
    <dataField name="Suma de JUNIO" fld="29" baseField="0" baseItem="0"/>
    <dataField name="Suma de JULIO" fld="30" baseField="0" baseItem="0"/>
    <dataField name="Suma de AGOSTO" fld="31" baseField="0" baseItem="0"/>
    <dataField name="Suma de SEPTIEMBRE" fld="32" baseField="0" baseItem="0"/>
    <dataField name="Suma de OCTUBRE" fld="33" baseField="0" baseItem="0"/>
    <dataField name="Suma de NOVIEMBRE" fld="34" baseField="0" baseItem="0"/>
    <dataField name="Suma de DICIEMBRE" fld="3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7E8AEC-C411-44E2-B8A0-63CC49D8CE76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M50" firstHeaderRow="0" firstDataRow="1" firstDataCol="1"/>
  <pivotFields count="37">
    <pivotField showAll="0"/>
    <pivotField axis="axisRow" showAll="0">
      <items count="5">
        <item x="1"/>
        <item x="2"/>
        <item x="3"/>
        <item x="0"/>
        <item t="default"/>
      </items>
    </pivotField>
    <pivotField showAll="0"/>
    <pivotField axis="axisRow" showAll="0">
      <items count="12">
        <item x="5"/>
        <item x="0"/>
        <item x="6"/>
        <item x="1"/>
        <item x="2"/>
        <item x="7"/>
        <item x="3"/>
        <item x="8"/>
        <item x="4"/>
        <item x="10"/>
        <item x="9"/>
        <item t="default"/>
      </items>
    </pivotField>
    <pivotField showAll="0"/>
    <pivotField axis="axisRow" showAll="0">
      <items count="31">
        <item x="18"/>
        <item x="19"/>
        <item x="16"/>
        <item x="9"/>
        <item x="7"/>
        <item x="25"/>
        <item x="21"/>
        <item x="26"/>
        <item x="20"/>
        <item x="11"/>
        <item x="12"/>
        <item x="29"/>
        <item x="1"/>
        <item x="22"/>
        <item x="23"/>
        <item x="24"/>
        <item x="3"/>
        <item x="5"/>
        <item x="10"/>
        <item x="8"/>
        <item x="17"/>
        <item x="13"/>
        <item x="15"/>
        <item x="14"/>
        <item x="0"/>
        <item x="2"/>
        <item x="6"/>
        <item x="28"/>
        <item x="27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numFmtId="164" showAll="0"/>
  </pivotFields>
  <rowFields count="3">
    <field x="1"/>
    <field x="3"/>
    <field x="5"/>
  </rowFields>
  <rowItems count="47">
    <i>
      <x/>
    </i>
    <i r="1">
      <x/>
    </i>
    <i r="2">
      <x v="21"/>
    </i>
    <i r="2">
      <x v="22"/>
    </i>
    <i r="2">
      <x v="23"/>
    </i>
    <i r="1">
      <x v="2"/>
    </i>
    <i r="2">
      <x/>
    </i>
    <i r="2">
      <x v="1"/>
    </i>
    <i r="2">
      <x v="2"/>
    </i>
    <i r="2">
      <x v="20"/>
    </i>
    <i r="1">
      <x v="5"/>
    </i>
    <i r="2">
      <x v="8"/>
    </i>
    <i r="1">
      <x v="7"/>
    </i>
    <i r="2">
      <x v="5"/>
    </i>
    <i r="2">
      <x v="6"/>
    </i>
    <i r="2">
      <x v="7"/>
    </i>
    <i r="2">
      <x v="13"/>
    </i>
    <i r="2">
      <x v="14"/>
    </i>
    <i r="2">
      <x v="15"/>
    </i>
    <i>
      <x v="1"/>
    </i>
    <i r="1">
      <x v="10"/>
    </i>
    <i r="2">
      <x v="27"/>
    </i>
    <i r="2">
      <x v="28"/>
    </i>
    <i>
      <x v="2"/>
    </i>
    <i r="1">
      <x v="9"/>
    </i>
    <i r="2">
      <x v="11"/>
    </i>
    <i>
      <x v="3"/>
    </i>
    <i r="1">
      <x v="1"/>
    </i>
    <i r="2">
      <x v="12"/>
    </i>
    <i r="2">
      <x v="16"/>
    </i>
    <i r="2">
      <x v="24"/>
    </i>
    <i r="2">
      <x v="25"/>
    </i>
    <i r="1">
      <x v="3"/>
    </i>
    <i r="2">
      <x v="4"/>
    </i>
    <i r="2">
      <x v="17"/>
    </i>
    <i r="2">
      <x v="26"/>
    </i>
    <i r="2">
      <x v="29"/>
    </i>
    <i r="1">
      <x v="4"/>
    </i>
    <i r="2">
      <x v="3"/>
    </i>
    <i r="2">
      <x v="17"/>
    </i>
    <i r="2">
      <x v="19"/>
    </i>
    <i r="1">
      <x v="6"/>
    </i>
    <i r="2">
      <x v="18"/>
    </i>
    <i r="1">
      <x v="8"/>
    </i>
    <i r="2">
      <x v="9"/>
    </i>
    <i r="2">
      <x v="10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uma de ENERO" fld="24" baseField="0" baseItem="0"/>
    <dataField name="Suma de FEBRERO" fld="25" baseField="0" baseItem="0"/>
    <dataField name="Suma de MARZO" fld="26" baseField="0" baseItem="0"/>
    <dataField name="Suma de ABRIL" fld="27" baseField="0" baseItem="0"/>
    <dataField name="Suma de MAYO" fld="28" baseField="0" baseItem="0"/>
    <dataField name="Suma de JUNIO" fld="29" baseField="0" baseItem="0"/>
    <dataField name="Suma de JULIO" fld="30" baseField="0" baseItem="0"/>
    <dataField name="Suma de AGOSTO" fld="31" baseField="0" baseItem="0"/>
    <dataField name="Suma de SEPTIEMBRE" fld="32" baseField="0" baseItem="0"/>
    <dataField name="Suma de OCTUBRE" fld="33" baseField="0" baseItem="0"/>
    <dataField name="Suma de NOVIEMBRE" fld="34" baseField="0" baseItem="0"/>
    <dataField name="Suma de DICIEMBRE" fld="3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6"/>
  <sheetViews>
    <sheetView topLeftCell="A46" workbookViewId="0">
      <selection activeCell="B58" sqref="B58"/>
    </sheetView>
  </sheetViews>
  <sheetFormatPr baseColWidth="10" defaultRowHeight="15" x14ac:dyDescent="0.25"/>
  <cols>
    <col min="1" max="1" width="22.42578125" bestFit="1" customWidth="1"/>
    <col min="2" max="2" width="75.140625" customWidth="1"/>
    <col min="3" max="3" width="38.7109375" style="24" customWidth="1"/>
  </cols>
  <sheetData>
    <row r="1" spans="1:3" ht="15" customHeight="1" x14ac:dyDescent="0.25">
      <c r="A1" s="95" t="s">
        <v>11</v>
      </c>
      <c r="B1" s="96"/>
      <c r="C1" s="96"/>
    </row>
    <row r="2" spans="1:3" ht="15" customHeight="1" x14ac:dyDescent="0.25">
      <c r="A2" s="97"/>
      <c r="B2" s="98"/>
      <c r="C2" s="98"/>
    </row>
    <row r="3" spans="1:3" x14ac:dyDescent="0.25">
      <c r="A3" s="1" t="s">
        <v>12</v>
      </c>
      <c r="B3" s="1" t="s">
        <v>13</v>
      </c>
      <c r="C3" s="21" t="s">
        <v>14</v>
      </c>
    </row>
    <row r="4" spans="1:3" x14ac:dyDescent="0.25">
      <c r="A4" s="8">
        <v>710706</v>
      </c>
      <c r="B4" s="8" t="s">
        <v>82</v>
      </c>
      <c r="C4" s="22" t="s">
        <v>83</v>
      </c>
    </row>
    <row r="5" spans="1:3" x14ac:dyDescent="0.25">
      <c r="A5" s="8">
        <v>710510</v>
      </c>
      <c r="B5" s="8" t="s">
        <v>138</v>
      </c>
      <c r="C5" s="22" t="s">
        <v>83</v>
      </c>
    </row>
    <row r="6" spans="1:3" x14ac:dyDescent="0.25">
      <c r="A6" s="8">
        <v>710601</v>
      </c>
      <c r="B6" s="8" t="s">
        <v>139</v>
      </c>
      <c r="C6" s="22" t="s">
        <v>83</v>
      </c>
    </row>
    <row r="7" spans="1:3" x14ac:dyDescent="0.25">
      <c r="A7" s="8">
        <v>710203</v>
      </c>
      <c r="B7" s="8" t="s">
        <v>140</v>
      </c>
      <c r="C7" s="22" t="s">
        <v>83</v>
      </c>
    </row>
    <row r="8" spans="1:3" x14ac:dyDescent="0.25">
      <c r="A8" s="8">
        <v>710204</v>
      </c>
      <c r="B8" s="8" t="s">
        <v>141</v>
      </c>
      <c r="C8" s="22" t="s">
        <v>83</v>
      </c>
    </row>
    <row r="9" spans="1:3" x14ac:dyDescent="0.25">
      <c r="A9" s="8">
        <v>710602</v>
      </c>
      <c r="B9" s="8" t="s">
        <v>142</v>
      </c>
      <c r="C9" s="22" t="s">
        <v>83</v>
      </c>
    </row>
    <row r="10" spans="1:3" x14ac:dyDescent="0.25">
      <c r="A10" s="2">
        <v>730204</v>
      </c>
      <c r="B10" s="8" t="s">
        <v>15</v>
      </c>
      <c r="C10" s="23" t="s">
        <v>16</v>
      </c>
    </row>
    <row r="11" spans="1:3" x14ac:dyDescent="0.25">
      <c r="A11" s="2">
        <v>730205</v>
      </c>
      <c r="B11" s="8" t="s">
        <v>256</v>
      </c>
      <c r="C11" s="23" t="s">
        <v>16</v>
      </c>
    </row>
    <row r="12" spans="1:3" x14ac:dyDescent="0.25">
      <c r="A12" s="2">
        <v>730202</v>
      </c>
      <c r="B12" s="2" t="s">
        <v>17</v>
      </c>
      <c r="C12" s="23" t="s">
        <v>16</v>
      </c>
    </row>
    <row r="13" spans="1:3" ht="38.25" x14ac:dyDescent="0.25">
      <c r="A13" s="2">
        <v>730209</v>
      </c>
      <c r="B13" s="2" t="s">
        <v>258</v>
      </c>
      <c r="C13" s="23" t="s">
        <v>16</v>
      </c>
    </row>
    <row r="14" spans="1:3" x14ac:dyDescent="0.25">
      <c r="A14" s="2">
        <v>730226</v>
      </c>
      <c r="B14" s="2" t="s">
        <v>18</v>
      </c>
      <c r="C14" s="23" t="s">
        <v>16</v>
      </c>
    </row>
    <row r="15" spans="1:3" x14ac:dyDescent="0.25">
      <c r="A15" s="2">
        <v>730248</v>
      </c>
      <c r="B15" s="2" t="s">
        <v>19</v>
      </c>
      <c r="C15" s="23" t="s">
        <v>16</v>
      </c>
    </row>
    <row r="16" spans="1:3" x14ac:dyDescent="0.25">
      <c r="A16" s="2">
        <v>730301</v>
      </c>
      <c r="B16" s="2" t="s">
        <v>20</v>
      </c>
      <c r="C16" s="23" t="s">
        <v>16</v>
      </c>
    </row>
    <row r="17" spans="1:3" x14ac:dyDescent="0.25">
      <c r="A17" s="2">
        <v>730302</v>
      </c>
      <c r="B17" s="2" t="s">
        <v>21</v>
      </c>
      <c r="C17" s="23" t="s">
        <v>16</v>
      </c>
    </row>
    <row r="18" spans="1:3" x14ac:dyDescent="0.25">
      <c r="A18" s="2">
        <v>730303</v>
      </c>
      <c r="B18" s="2" t="s">
        <v>22</v>
      </c>
      <c r="C18" s="23" t="s">
        <v>16</v>
      </c>
    </row>
    <row r="19" spans="1:3" x14ac:dyDescent="0.25">
      <c r="A19" s="2">
        <v>730304</v>
      </c>
      <c r="B19" s="2" t="s">
        <v>23</v>
      </c>
      <c r="C19" s="23" t="s">
        <v>16</v>
      </c>
    </row>
    <row r="20" spans="1:3" ht="25.5" x14ac:dyDescent="0.25">
      <c r="A20" s="2">
        <v>730307</v>
      </c>
      <c r="B20" s="2" t="s">
        <v>24</v>
      </c>
      <c r="C20" s="23" t="s">
        <v>16</v>
      </c>
    </row>
    <row r="21" spans="1:3" x14ac:dyDescent="0.25">
      <c r="A21" s="2">
        <v>730505</v>
      </c>
      <c r="B21" s="2" t="s">
        <v>257</v>
      </c>
      <c r="C21" s="23" t="s">
        <v>16</v>
      </c>
    </row>
    <row r="22" spans="1:3" x14ac:dyDescent="0.25">
      <c r="A22" s="2">
        <v>730601</v>
      </c>
      <c r="B22" s="2" t="s">
        <v>25</v>
      </c>
      <c r="C22" s="23" t="s">
        <v>16</v>
      </c>
    </row>
    <row r="23" spans="1:3" x14ac:dyDescent="0.25">
      <c r="A23" s="2">
        <v>730604</v>
      </c>
      <c r="B23" s="2" t="s">
        <v>26</v>
      </c>
      <c r="C23" s="23" t="s">
        <v>16</v>
      </c>
    </row>
    <row r="24" spans="1:3" x14ac:dyDescent="0.25">
      <c r="A24" s="2">
        <v>730606</v>
      </c>
      <c r="B24" s="2" t="s">
        <v>27</v>
      </c>
      <c r="C24" s="23" t="s">
        <v>16</v>
      </c>
    </row>
    <row r="25" spans="1:3" x14ac:dyDescent="0.25">
      <c r="A25" s="2">
        <v>730613</v>
      </c>
      <c r="B25" s="2" t="s">
        <v>28</v>
      </c>
      <c r="C25" s="23" t="s">
        <v>16</v>
      </c>
    </row>
    <row r="26" spans="1:3" ht="25.5" x14ac:dyDescent="0.25">
      <c r="A26" s="2">
        <v>730802</v>
      </c>
      <c r="B26" s="2" t="s">
        <v>254</v>
      </c>
      <c r="C26" s="23" t="s">
        <v>16</v>
      </c>
    </row>
    <row r="27" spans="1:3" x14ac:dyDescent="0.25">
      <c r="A27" s="2">
        <v>730804</v>
      </c>
      <c r="B27" s="2" t="s">
        <v>255</v>
      </c>
      <c r="C27" s="23" t="s">
        <v>16</v>
      </c>
    </row>
    <row r="28" spans="1:3" x14ac:dyDescent="0.25">
      <c r="A28" s="2">
        <v>730805</v>
      </c>
      <c r="B28" s="2" t="s">
        <v>260</v>
      </c>
      <c r="C28" s="23" t="s">
        <v>16</v>
      </c>
    </row>
    <row r="29" spans="1:3" x14ac:dyDescent="0.25">
      <c r="A29" s="2">
        <v>730809</v>
      </c>
      <c r="B29" s="2" t="s">
        <v>29</v>
      </c>
      <c r="C29" s="23" t="s">
        <v>16</v>
      </c>
    </row>
    <row r="30" spans="1:3" ht="25.5" x14ac:dyDescent="0.25">
      <c r="A30" s="2">
        <v>730824</v>
      </c>
      <c r="B30" s="2" t="s">
        <v>259</v>
      </c>
      <c r="C30" s="23" t="s">
        <v>16</v>
      </c>
    </row>
    <row r="31" spans="1:3" x14ac:dyDescent="0.25">
      <c r="A31" s="2">
        <v>730702</v>
      </c>
      <c r="B31" s="2" t="s">
        <v>30</v>
      </c>
      <c r="C31" s="23" t="s">
        <v>16</v>
      </c>
    </row>
    <row r="32" spans="1:3" x14ac:dyDescent="0.25">
      <c r="A32" s="2">
        <v>730807</v>
      </c>
      <c r="B32" s="2" t="s">
        <v>31</v>
      </c>
      <c r="C32" s="23" t="s">
        <v>16</v>
      </c>
    </row>
    <row r="33" spans="1:3" x14ac:dyDescent="0.25">
      <c r="A33" s="2">
        <v>730810</v>
      </c>
      <c r="B33" s="2" t="s">
        <v>32</v>
      </c>
      <c r="C33" s="23" t="s">
        <v>16</v>
      </c>
    </row>
    <row r="34" spans="1:3" x14ac:dyDescent="0.25">
      <c r="A34" s="2">
        <v>730812</v>
      </c>
      <c r="B34" s="2" t="s">
        <v>33</v>
      </c>
      <c r="C34" s="23" t="s">
        <v>16</v>
      </c>
    </row>
    <row r="35" spans="1:3" x14ac:dyDescent="0.25">
      <c r="A35" s="2">
        <v>730813</v>
      </c>
      <c r="B35" s="2" t="s">
        <v>34</v>
      </c>
      <c r="C35" s="23" t="s">
        <v>16</v>
      </c>
    </row>
    <row r="36" spans="1:3" x14ac:dyDescent="0.25">
      <c r="A36" s="2">
        <v>730219</v>
      </c>
      <c r="B36" s="2" t="s">
        <v>35</v>
      </c>
      <c r="C36" s="23" t="s">
        <v>16</v>
      </c>
    </row>
    <row r="37" spans="1:3" ht="31.5" customHeight="1" x14ac:dyDescent="0.25">
      <c r="A37" s="2">
        <v>730823</v>
      </c>
      <c r="B37" s="2" t="s">
        <v>36</v>
      </c>
      <c r="C37" s="23" t="s">
        <v>16</v>
      </c>
    </row>
    <row r="38" spans="1:3" x14ac:dyDescent="0.25">
      <c r="A38" s="2">
        <v>730827</v>
      </c>
      <c r="B38" s="2" t="s">
        <v>37</v>
      </c>
      <c r="C38" s="23" t="s">
        <v>16</v>
      </c>
    </row>
    <row r="39" spans="1:3" x14ac:dyDescent="0.25">
      <c r="A39" s="2">
        <v>730844</v>
      </c>
      <c r="B39" s="2" t="s">
        <v>38</v>
      </c>
      <c r="C39" s="23" t="s">
        <v>16</v>
      </c>
    </row>
    <row r="40" spans="1:3" x14ac:dyDescent="0.25">
      <c r="A40" s="2">
        <v>730249</v>
      </c>
      <c r="B40" s="2" t="s">
        <v>39</v>
      </c>
      <c r="C40" s="23" t="s">
        <v>16</v>
      </c>
    </row>
    <row r="41" spans="1:3" x14ac:dyDescent="0.25">
      <c r="A41" s="2">
        <v>731403</v>
      </c>
      <c r="B41" s="2" t="s">
        <v>40</v>
      </c>
      <c r="C41" s="23" t="s">
        <v>16</v>
      </c>
    </row>
    <row r="42" spans="1:3" x14ac:dyDescent="0.25">
      <c r="A42" s="2">
        <v>731404</v>
      </c>
      <c r="B42" s="2" t="s">
        <v>41</v>
      </c>
      <c r="C42" s="23" t="s">
        <v>16</v>
      </c>
    </row>
    <row r="43" spans="1:3" x14ac:dyDescent="0.25">
      <c r="A43" s="2">
        <v>731408</v>
      </c>
      <c r="B43" s="2" t="s">
        <v>42</v>
      </c>
      <c r="C43" s="23" t="s">
        <v>16</v>
      </c>
    </row>
    <row r="44" spans="1:3" x14ac:dyDescent="0.25">
      <c r="A44" s="2">
        <v>750105</v>
      </c>
      <c r="B44" s="2" t="s">
        <v>43</v>
      </c>
      <c r="C44" s="23" t="s">
        <v>44</v>
      </c>
    </row>
    <row r="45" spans="1:3" x14ac:dyDescent="0.25">
      <c r="A45" s="2">
        <v>750107</v>
      </c>
      <c r="B45" s="2" t="s">
        <v>45</v>
      </c>
      <c r="C45" s="23" t="s">
        <v>44</v>
      </c>
    </row>
    <row r="46" spans="1:3" x14ac:dyDescent="0.25">
      <c r="A46" s="2">
        <v>750501</v>
      </c>
      <c r="B46" s="2" t="s">
        <v>46</v>
      </c>
      <c r="C46" s="23" t="s">
        <v>44</v>
      </c>
    </row>
    <row r="47" spans="1:3" x14ac:dyDescent="0.25">
      <c r="A47" s="2">
        <v>770102</v>
      </c>
      <c r="B47" s="2" t="s">
        <v>47</v>
      </c>
      <c r="C47" s="23" t="s">
        <v>48</v>
      </c>
    </row>
    <row r="48" spans="1:3" x14ac:dyDescent="0.25">
      <c r="A48" s="2">
        <v>770103</v>
      </c>
      <c r="B48" s="2" t="s">
        <v>49</v>
      </c>
      <c r="C48" s="23" t="s">
        <v>48</v>
      </c>
    </row>
    <row r="49" spans="1:3" x14ac:dyDescent="0.25">
      <c r="A49" s="2">
        <v>770201</v>
      </c>
      <c r="B49" s="2" t="s">
        <v>50</v>
      </c>
      <c r="C49" s="23" t="s">
        <v>48</v>
      </c>
    </row>
    <row r="50" spans="1:3" ht="25.5" x14ac:dyDescent="0.25">
      <c r="A50" s="2">
        <v>770206</v>
      </c>
      <c r="B50" s="2" t="s">
        <v>51</v>
      </c>
      <c r="C50" s="23" t="s">
        <v>48</v>
      </c>
    </row>
    <row r="51" spans="1:3" x14ac:dyDescent="0.25">
      <c r="A51" s="2">
        <v>780103</v>
      </c>
      <c r="B51" s="2" t="s">
        <v>52</v>
      </c>
      <c r="C51" s="23" t="s">
        <v>53</v>
      </c>
    </row>
    <row r="52" spans="1:3" x14ac:dyDescent="0.25">
      <c r="A52" s="2">
        <v>780204</v>
      </c>
      <c r="B52" s="2" t="s">
        <v>54</v>
      </c>
      <c r="C52" s="23" t="s">
        <v>53</v>
      </c>
    </row>
    <row r="53" spans="1:3" x14ac:dyDescent="0.25">
      <c r="A53" s="2">
        <v>990102</v>
      </c>
      <c r="B53" s="2" t="s">
        <v>294</v>
      </c>
      <c r="C53" s="23" t="s">
        <v>295</v>
      </c>
    </row>
    <row r="54" spans="1:3" x14ac:dyDescent="0.25">
      <c r="A54" s="2">
        <v>840103</v>
      </c>
      <c r="B54" s="2" t="s">
        <v>55</v>
      </c>
      <c r="C54" s="23" t="s">
        <v>56</v>
      </c>
    </row>
    <row r="55" spans="1:3" x14ac:dyDescent="0.25">
      <c r="A55" s="2">
        <v>840104</v>
      </c>
      <c r="B55" s="2" t="s">
        <v>57</v>
      </c>
      <c r="C55" s="23" t="s">
        <v>56</v>
      </c>
    </row>
    <row r="56" spans="1:3" x14ac:dyDescent="0.25">
      <c r="A56" s="2"/>
      <c r="B56" s="2"/>
      <c r="C56" s="23"/>
    </row>
  </sheetData>
  <mergeCells count="1">
    <mergeCell ref="A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8C847-9BB5-48B0-954E-2CC620630382}">
  <dimension ref="A3:B8"/>
  <sheetViews>
    <sheetView workbookViewId="0">
      <selection activeCell="D14" sqref="D14"/>
    </sheetView>
  </sheetViews>
  <sheetFormatPr baseColWidth="10" defaultRowHeight="15" x14ac:dyDescent="0.25"/>
  <cols>
    <col min="1" max="1" width="57" customWidth="1"/>
    <col min="2" max="2" width="27.42578125" style="55" bestFit="1" customWidth="1"/>
  </cols>
  <sheetData>
    <row r="3" spans="1:2" x14ac:dyDescent="0.25">
      <c r="A3" s="53" t="s">
        <v>297</v>
      </c>
      <c r="B3" s="55" t="s">
        <v>299</v>
      </c>
    </row>
    <row r="4" spans="1:2" x14ac:dyDescent="0.25">
      <c r="A4" s="54" t="s">
        <v>171</v>
      </c>
      <c r="B4" s="55">
        <v>6769289.2000000002</v>
      </c>
    </row>
    <row r="5" spans="1:2" x14ac:dyDescent="0.25">
      <c r="A5" s="54" t="s">
        <v>289</v>
      </c>
      <c r="B5" s="55">
        <v>200000</v>
      </c>
    </row>
    <row r="6" spans="1:2" x14ac:dyDescent="0.25">
      <c r="A6" s="54" t="s">
        <v>288</v>
      </c>
      <c r="B6" s="55">
        <v>300000</v>
      </c>
    </row>
    <row r="7" spans="1:2" x14ac:dyDescent="0.25">
      <c r="A7" s="54" t="s">
        <v>90</v>
      </c>
      <c r="B7" s="55">
        <v>12128897.500000002</v>
      </c>
    </row>
    <row r="8" spans="1:2" x14ac:dyDescent="0.25">
      <c r="A8" s="54" t="s">
        <v>298</v>
      </c>
      <c r="B8" s="55">
        <v>19398186.700000003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3B29-3418-403F-8264-D2C7CD31A81D}">
  <dimension ref="A3:B17"/>
  <sheetViews>
    <sheetView workbookViewId="0">
      <selection activeCell="A3" sqref="A3:B17"/>
    </sheetView>
  </sheetViews>
  <sheetFormatPr baseColWidth="10" defaultColWidth="11.42578125" defaultRowHeight="14.25" x14ac:dyDescent="0.25"/>
  <cols>
    <col min="1" max="1" width="58.85546875" style="56" customWidth="1"/>
    <col min="2" max="2" width="13.140625" style="58" bestFit="1" customWidth="1"/>
    <col min="3" max="16384" width="11.42578125" style="56"/>
  </cols>
  <sheetData>
    <row r="3" spans="1:2" x14ac:dyDescent="0.25">
      <c r="A3" s="61" t="s">
        <v>301</v>
      </c>
      <c r="B3" s="62" t="s">
        <v>302</v>
      </c>
    </row>
    <row r="4" spans="1:2" x14ac:dyDescent="0.25">
      <c r="A4" s="57" t="s">
        <v>171</v>
      </c>
      <c r="B4" s="58">
        <v>6769289.2000000002</v>
      </c>
    </row>
    <row r="5" spans="1:2" x14ac:dyDescent="0.25">
      <c r="A5" s="57" t="s">
        <v>83</v>
      </c>
      <c r="B5" s="58">
        <v>283076.44999999995</v>
      </c>
    </row>
    <row r="6" spans="1:2" x14ac:dyDescent="0.25">
      <c r="A6" s="57" t="s">
        <v>16</v>
      </c>
      <c r="B6" s="58">
        <v>3724012.7500000005</v>
      </c>
    </row>
    <row r="7" spans="1:2" x14ac:dyDescent="0.25">
      <c r="A7" s="57" t="s">
        <v>48</v>
      </c>
      <c r="B7" s="58">
        <v>6000</v>
      </c>
    </row>
    <row r="8" spans="1:2" x14ac:dyDescent="0.25">
      <c r="A8" s="57" t="s">
        <v>53</v>
      </c>
      <c r="B8" s="58">
        <v>2755000</v>
      </c>
    </row>
    <row r="9" spans="1:2" x14ac:dyDescent="0.25">
      <c r="A9" s="57" t="s">
        <v>295</v>
      </c>
      <c r="B9" s="58">
        <v>1200</v>
      </c>
    </row>
    <row r="10" spans="1:2" ht="28.5" x14ac:dyDescent="0.25">
      <c r="A10" s="57" t="s">
        <v>289</v>
      </c>
      <c r="B10" s="58">
        <v>200000</v>
      </c>
    </row>
    <row r="11" spans="1:2" x14ac:dyDescent="0.25">
      <c r="A11" s="57" t="s">
        <v>53</v>
      </c>
      <c r="B11" s="58">
        <v>200000</v>
      </c>
    </row>
    <row r="12" spans="1:2" ht="42.75" x14ac:dyDescent="0.25">
      <c r="A12" s="57" t="s">
        <v>288</v>
      </c>
      <c r="B12" s="58">
        <v>300000</v>
      </c>
    </row>
    <row r="13" spans="1:2" x14ac:dyDescent="0.25">
      <c r="A13" s="57" t="s">
        <v>16</v>
      </c>
      <c r="B13" s="58">
        <v>300000</v>
      </c>
    </row>
    <row r="14" spans="1:2" ht="28.5" x14ac:dyDescent="0.25">
      <c r="A14" s="57" t="s">
        <v>90</v>
      </c>
      <c r="B14" s="58">
        <v>12128897.500000002</v>
      </c>
    </row>
    <row r="15" spans="1:2" x14ac:dyDescent="0.25">
      <c r="A15" s="57" t="s">
        <v>16</v>
      </c>
      <c r="B15" s="58">
        <v>995021</v>
      </c>
    </row>
    <row r="16" spans="1:2" x14ac:dyDescent="0.25">
      <c r="A16" s="57" t="s">
        <v>53</v>
      </c>
      <c r="B16" s="58">
        <v>11133876.500000002</v>
      </c>
    </row>
    <row r="17" spans="1:2" x14ac:dyDescent="0.25">
      <c r="A17" s="59" t="s">
        <v>298</v>
      </c>
      <c r="B17" s="60">
        <v>19398186.700000003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23665-4F22-4363-9744-AD7AA92BEFD8}">
  <sheetPr>
    <pageSetUpPr fitToPage="1"/>
  </sheetPr>
  <dimension ref="A3:N11"/>
  <sheetViews>
    <sheetView workbookViewId="0">
      <selection activeCell="C4" sqref="C4"/>
    </sheetView>
  </sheetViews>
  <sheetFormatPr baseColWidth="10" defaultRowHeight="15" x14ac:dyDescent="0.25"/>
  <cols>
    <col min="1" max="1" width="44.42578125" customWidth="1"/>
    <col min="2" max="2" width="15" style="55" bestFit="1" customWidth="1"/>
    <col min="3" max="3" width="17" style="55" bestFit="1" customWidth="1"/>
    <col min="4" max="4" width="15.7109375" style="55" bestFit="1" customWidth="1"/>
    <col min="5" max="5" width="14" style="55" bestFit="1" customWidth="1"/>
    <col min="6" max="6" width="14.7109375" style="55" bestFit="1" customWidth="1"/>
    <col min="7" max="7" width="14.5703125" style="55" bestFit="1" customWidth="1"/>
    <col min="8" max="8" width="14" style="55" bestFit="1" customWidth="1"/>
    <col min="9" max="9" width="16.7109375" style="55" bestFit="1" customWidth="1"/>
    <col min="10" max="10" width="20" style="55" bestFit="1" customWidth="1"/>
    <col min="11" max="11" width="17.42578125" style="55" bestFit="1" customWidth="1"/>
    <col min="12" max="12" width="20" style="55" bestFit="1" customWidth="1"/>
    <col min="13" max="13" width="18.85546875" style="55" bestFit="1" customWidth="1"/>
    <col min="14" max="14" width="14.140625" bestFit="1" customWidth="1"/>
  </cols>
  <sheetData>
    <row r="3" spans="1:14" x14ac:dyDescent="0.25">
      <c r="A3" s="53" t="s">
        <v>297</v>
      </c>
      <c r="B3" s="55" t="s">
        <v>327</v>
      </c>
      <c r="C3" s="55" t="s">
        <v>328</v>
      </c>
      <c r="D3" s="55" t="s">
        <v>338</v>
      </c>
      <c r="E3" s="55" t="s">
        <v>337</v>
      </c>
      <c r="F3" s="55" t="s">
        <v>336</v>
      </c>
      <c r="G3" s="55" t="s">
        <v>335</v>
      </c>
      <c r="H3" s="55" t="s">
        <v>334</v>
      </c>
      <c r="I3" s="55" t="s">
        <v>333</v>
      </c>
      <c r="J3" s="55" t="s">
        <v>332</v>
      </c>
      <c r="K3" s="55" t="s">
        <v>331</v>
      </c>
      <c r="L3" s="55" t="s">
        <v>330</v>
      </c>
      <c r="M3" s="55" t="s">
        <v>329</v>
      </c>
    </row>
    <row r="4" spans="1:14" x14ac:dyDescent="0.25">
      <c r="A4" s="54" t="s">
        <v>171</v>
      </c>
      <c r="B4" s="55">
        <v>253816.70416666669</v>
      </c>
      <c r="C4" s="55">
        <v>543020.84416666662</v>
      </c>
      <c r="D4" s="55">
        <v>603805.11416666664</v>
      </c>
      <c r="E4" s="55">
        <v>420563.7041666666</v>
      </c>
      <c r="F4" s="55">
        <v>266591.70416666672</v>
      </c>
      <c r="G4" s="55">
        <v>1049091.7041666666</v>
      </c>
      <c r="H4" s="55">
        <v>266591.70416666672</v>
      </c>
      <c r="I4" s="55">
        <v>1204091.7041666666</v>
      </c>
      <c r="J4" s="55">
        <v>266591.70416666672</v>
      </c>
      <c r="K4" s="55">
        <v>1074440.9041666668</v>
      </c>
      <c r="L4" s="55">
        <v>269091.70416666672</v>
      </c>
      <c r="M4" s="55">
        <v>551591.7041666666</v>
      </c>
      <c r="N4" s="87">
        <f>SUM(B4:M4)</f>
        <v>6769289.2000000002</v>
      </c>
    </row>
    <row r="5" spans="1:14" x14ac:dyDescent="0.25">
      <c r="A5" s="54" t="s">
        <v>289</v>
      </c>
      <c r="E5" s="55">
        <v>197902.04</v>
      </c>
      <c r="L5" s="55">
        <v>2097.96</v>
      </c>
      <c r="N5" s="87">
        <f t="shared" ref="N5:N7" si="0">SUM(B5:M5)</f>
        <v>200000</v>
      </c>
    </row>
    <row r="6" spans="1:14" x14ac:dyDescent="0.25">
      <c r="A6" s="54" t="s">
        <v>288</v>
      </c>
      <c r="I6" s="55">
        <v>300000</v>
      </c>
      <c r="N6" s="87">
        <f t="shared" si="0"/>
        <v>300000</v>
      </c>
    </row>
    <row r="7" spans="1:14" x14ac:dyDescent="0.25">
      <c r="A7" s="54" t="s">
        <v>90</v>
      </c>
      <c r="B7" s="55">
        <v>0</v>
      </c>
      <c r="C7" s="55">
        <v>0</v>
      </c>
      <c r="D7" s="55">
        <v>8783877.4200000018</v>
      </c>
      <c r="E7" s="55">
        <v>496652.57</v>
      </c>
      <c r="F7" s="55">
        <v>1078854.81</v>
      </c>
      <c r="G7" s="55">
        <v>491652.57</v>
      </c>
      <c r="H7" s="55">
        <v>491652.57</v>
      </c>
      <c r="I7" s="55">
        <v>491652.56</v>
      </c>
      <c r="J7" s="55">
        <v>90911</v>
      </c>
      <c r="K7" s="55">
        <v>50911</v>
      </c>
      <c r="L7" s="55">
        <v>50911</v>
      </c>
      <c r="M7" s="55">
        <v>101822</v>
      </c>
      <c r="N7" s="87">
        <f t="shared" si="0"/>
        <v>12128897.500000004</v>
      </c>
    </row>
    <row r="8" spans="1:14" x14ac:dyDescent="0.25">
      <c r="A8" s="54" t="s">
        <v>298</v>
      </c>
      <c r="B8" s="55">
        <v>253816.70416666669</v>
      </c>
      <c r="C8" s="55">
        <v>543020.84416666662</v>
      </c>
      <c r="D8" s="55">
        <v>9387682.5341666676</v>
      </c>
      <c r="E8" s="55">
        <v>1115118.3141666667</v>
      </c>
      <c r="F8" s="55">
        <v>1345446.5141666667</v>
      </c>
      <c r="G8" s="55">
        <v>1540744.2741666667</v>
      </c>
      <c r="H8" s="55">
        <v>758244.27416666667</v>
      </c>
      <c r="I8" s="55">
        <v>1995744.2641666667</v>
      </c>
      <c r="J8" s="55">
        <v>357502.70416666672</v>
      </c>
      <c r="K8" s="55">
        <v>1125351.9041666668</v>
      </c>
      <c r="L8" s="55">
        <v>322100.66416666674</v>
      </c>
      <c r="M8" s="55">
        <v>653413.7041666666</v>
      </c>
      <c r="N8" s="87">
        <f>SUM(N4:N7)</f>
        <v>19398186.700000003</v>
      </c>
    </row>
    <row r="11" spans="1:14" x14ac:dyDescent="0.25">
      <c r="B11" s="55">
        <f>+GETPIVOTDATA("Suma de ENERO",$A$3,"Proyecto de Inversión","PGR55-Encuentro Activo del Deporte Para el Desarrollo 2022-2025")-17665.73</f>
        <v>236150.97416666668</v>
      </c>
      <c r="M11" s="55">
        <f>+GETPIVOTDATA("Suma de DICIEMBRE",$A$3,"Proyecto de Inversión","PGR55-Encuentro Activo del Deporte Para el Desarrollo 2022-2025")+B11</f>
        <v>787742.67833333323</v>
      </c>
    </row>
  </sheetData>
  <pageMargins left="0.70866141732283472" right="0.70866141732283472" top="0.74803149606299213" bottom="0.74803149606299213" header="0.31496062992125984" footer="0.31496062992125984"/>
  <pageSetup paperSize="9" scale="51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A42AF-E616-45AC-8E3B-904230BD39B4}">
  <dimension ref="A3:M50"/>
  <sheetViews>
    <sheetView topLeftCell="A7" workbookViewId="0">
      <selection activeCell="D13" sqref="D13"/>
    </sheetView>
  </sheetViews>
  <sheetFormatPr baseColWidth="10" defaultRowHeight="15" x14ac:dyDescent="0.25"/>
  <cols>
    <col min="1" max="1" width="76.42578125" customWidth="1"/>
    <col min="2" max="2" width="15" bestFit="1" customWidth="1"/>
    <col min="3" max="3" width="17" bestFit="1" customWidth="1"/>
    <col min="4" max="4" width="15.7109375" bestFit="1" customWidth="1"/>
    <col min="5" max="5" width="14" bestFit="1" customWidth="1"/>
    <col min="6" max="6" width="14.7109375" bestFit="1" customWidth="1"/>
    <col min="7" max="7" width="14.5703125" bestFit="1" customWidth="1"/>
    <col min="8" max="8" width="14" bestFit="1" customWidth="1"/>
    <col min="9" max="9" width="16.7109375" bestFit="1" customWidth="1"/>
    <col min="10" max="10" width="20" bestFit="1" customWidth="1"/>
    <col min="11" max="11" width="17.42578125" bestFit="1" customWidth="1"/>
    <col min="12" max="12" width="20" bestFit="1" customWidth="1"/>
    <col min="13" max="13" width="18.85546875" bestFit="1" customWidth="1"/>
  </cols>
  <sheetData>
    <row r="3" spans="1:13" x14ac:dyDescent="0.25">
      <c r="A3" s="53" t="s">
        <v>297</v>
      </c>
      <c r="B3" t="s">
        <v>327</v>
      </c>
      <c r="C3" t="s">
        <v>328</v>
      </c>
      <c r="D3" t="s">
        <v>338</v>
      </c>
      <c r="E3" t="s">
        <v>337</v>
      </c>
      <c r="F3" t="s">
        <v>336</v>
      </c>
      <c r="G3" t="s">
        <v>335</v>
      </c>
      <c r="H3" t="s">
        <v>334</v>
      </c>
      <c r="I3" t="s">
        <v>333</v>
      </c>
      <c r="J3" t="s">
        <v>332</v>
      </c>
      <c r="K3" t="s">
        <v>331</v>
      </c>
      <c r="L3" t="s">
        <v>330</v>
      </c>
      <c r="M3" t="s">
        <v>329</v>
      </c>
    </row>
    <row r="4" spans="1:13" x14ac:dyDescent="0.25">
      <c r="A4" s="54" t="s">
        <v>171</v>
      </c>
      <c r="B4">
        <v>253816.70416666666</v>
      </c>
      <c r="C4">
        <v>543020.84416666662</v>
      </c>
      <c r="D4">
        <v>603805.11416666664</v>
      </c>
      <c r="E4">
        <v>420563.70416666666</v>
      </c>
      <c r="F4">
        <v>266591.70416666666</v>
      </c>
      <c r="G4">
        <v>1049091.7041666666</v>
      </c>
      <c r="H4">
        <v>266591.70416666666</v>
      </c>
      <c r="I4">
        <v>1204091.7041666666</v>
      </c>
      <c r="J4">
        <v>266591.70416666666</v>
      </c>
      <c r="K4">
        <v>1074440.9041666666</v>
      </c>
      <c r="L4">
        <v>269091.70416666666</v>
      </c>
      <c r="M4">
        <v>551591.7041666666</v>
      </c>
    </row>
    <row r="5" spans="1:13" x14ac:dyDescent="0.25">
      <c r="A5" s="88" t="s">
        <v>173</v>
      </c>
      <c r="G5">
        <v>760000</v>
      </c>
      <c r="I5">
        <v>930000</v>
      </c>
      <c r="M5">
        <v>250000</v>
      </c>
    </row>
    <row r="6" spans="1:13" x14ac:dyDescent="0.25">
      <c r="A6" s="89" t="s">
        <v>175</v>
      </c>
      <c r="I6">
        <v>930000</v>
      </c>
    </row>
    <row r="7" spans="1:13" x14ac:dyDescent="0.25">
      <c r="A7" s="89" t="s">
        <v>181</v>
      </c>
      <c r="M7">
        <v>250000</v>
      </c>
    </row>
    <row r="8" spans="1:13" x14ac:dyDescent="0.25">
      <c r="A8" s="89" t="s">
        <v>178</v>
      </c>
      <c r="G8">
        <v>760000</v>
      </c>
    </row>
    <row r="9" spans="1:13" x14ac:dyDescent="0.25">
      <c r="A9" s="88" t="s">
        <v>184</v>
      </c>
      <c r="K9">
        <v>800000</v>
      </c>
      <c r="L9">
        <v>2500</v>
      </c>
      <c r="M9">
        <v>35000</v>
      </c>
    </row>
    <row r="10" spans="1:13" x14ac:dyDescent="0.25">
      <c r="A10" s="89" t="s">
        <v>197</v>
      </c>
      <c r="L10">
        <v>2487.5</v>
      </c>
    </row>
    <row r="11" spans="1:13" x14ac:dyDescent="0.25">
      <c r="A11" s="89" t="s">
        <v>199</v>
      </c>
      <c r="L11">
        <v>12.5</v>
      </c>
    </row>
    <row r="12" spans="1:13" x14ac:dyDescent="0.25">
      <c r="A12" s="89" t="s">
        <v>186</v>
      </c>
      <c r="K12">
        <v>800000</v>
      </c>
    </row>
    <row r="13" spans="1:13" x14ac:dyDescent="0.25">
      <c r="A13" s="89" t="s">
        <v>189</v>
      </c>
      <c r="M13">
        <v>35000</v>
      </c>
    </row>
    <row r="14" spans="1:13" x14ac:dyDescent="0.25">
      <c r="A14" s="88" t="s">
        <v>201</v>
      </c>
      <c r="D14">
        <v>65648</v>
      </c>
      <c r="E14">
        <v>14928</v>
      </c>
      <c r="F14">
        <v>14928</v>
      </c>
      <c r="G14">
        <v>14928</v>
      </c>
      <c r="H14">
        <v>14928</v>
      </c>
      <c r="I14">
        <v>14928</v>
      </c>
      <c r="J14">
        <v>14928</v>
      </c>
      <c r="K14">
        <v>14928</v>
      </c>
      <c r="L14">
        <v>14928</v>
      </c>
      <c r="M14">
        <v>14928</v>
      </c>
    </row>
    <row r="15" spans="1:13" x14ac:dyDescent="0.25">
      <c r="A15" s="89" t="s">
        <v>203</v>
      </c>
      <c r="D15">
        <v>65648</v>
      </c>
      <c r="E15">
        <v>14928</v>
      </c>
      <c r="F15">
        <v>14928</v>
      </c>
      <c r="G15">
        <v>14928</v>
      </c>
      <c r="H15">
        <v>14928</v>
      </c>
      <c r="I15">
        <v>14928</v>
      </c>
      <c r="J15">
        <v>14928</v>
      </c>
      <c r="K15">
        <v>14928</v>
      </c>
      <c r="L15">
        <v>14928</v>
      </c>
      <c r="M15">
        <v>14928</v>
      </c>
    </row>
    <row r="16" spans="1:13" x14ac:dyDescent="0.25">
      <c r="A16" s="88" t="s">
        <v>206</v>
      </c>
      <c r="B16">
        <v>253816.70416666666</v>
      </c>
      <c r="C16">
        <v>543020.84416666662</v>
      </c>
      <c r="D16">
        <v>538157.11416666664</v>
      </c>
      <c r="E16">
        <v>405635.70416666666</v>
      </c>
      <c r="F16">
        <v>251663.70416666666</v>
      </c>
      <c r="G16">
        <v>274163.70416666666</v>
      </c>
      <c r="H16">
        <v>251663.70416666666</v>
      </c>
      <c r="I16">
        <v>259163.70416666666</v>
      </c>
      <c r="J16">
        <v>251663.70416666666</v>
      </c>
      <c r="K16">
        <v>259512.90416666667</v>
      </c>
      <c r="L16">
        <v>251663.70416666666</v>
      </c>
      <c r="M16">
        <v>251663.70416666666</v>
      </c>
    </row>
    <row r="17" spans="1:13" x14ac:dyDescent="0.25">
      <c r="A17" s="89" t="s">
        <v>236</v>
      </c>
      <c r="K17">
        <v>7849.2</v>
      </c>
    </row>
    <row r="18" spans="1:13" x14ac:dyDescent="0.25">
      <c r="A18" s="89" t="s">
        <v>208</v>
      </c>
      <c r="B18">
        <v>140572</v>
      </c>
      <c r="C18">
        <v>235487.49</v>
      </c>
      <c r="D18">
        <v>140572</v>
      </c>
      <c r="E18">
        <v>294544</v>
      </c>
      <c r="F18">
        <v>140572</v>
      </c>
      <c r="G18">
        <v>155572</v>
      </c>
      <c r="H18">
        <v>140572</v>
      </c>
      <c r="I18">
        <v>140572</v>
      </c>
      <c r="J18">
        <v>140572</v>
      </c>
      <c r="K18">
        <v>140572</v>
      </c>
      <c r="L18">
        <v>140572</v>
      </c>
      <c r="M18">
        <v>140572</v>
      </c>
    </row>
    <row r="19" spans="1:13" x14ac:dyDescent="0.25">
      <c r="A19" s="89" t="s">
        <v>241</v>
      </c>
      <c r="B19">
        <v>51819.704166666663</v>
      </c>
      <c r="C19">
        <v>51819.704166666663</v>
      </c>
      <c r="D19">
        <v>55111.704166666663</v>
      </c>
      <c r="E19">
        <v>55111.704166666663</v>
      </c>
      <c r="F19">
        <v>55111.704166666663</v>
      </c>
      <c r="G19">
        <v>55111.704166666663</v>
      </c>
      <c r="H19">
        <v>55111.704166666663</v>
      </c>
      <c r="I19">
        <v>55111.704166666663</v>
      </c>
      <c r="J19">
        <v>55111.704166666663</v>
      </c>
      <c r="K19">
        <v>55111.704166666663</v>
      </c>
      <c r="L19">
        <v>55111.704166666663</v>
      </c>
      <c r="M19">
        <v>55111.704166666663</v>
      </c>
    </row>
    <row r="20" spans="1:13" x14ac:dyDescent="0.25">
      <c r="A20" s="89" t="s">
        <v>214</v>
      </c>
      <c r="G20">
        <v>7500</v>
      </c>
    </row>
    <row r="21" spans="1:13" x14ac:dyDescent="0.25">
      <c r="A21" s="89" t="s">
        <v>218</v>
      </c>
      <c r="I21">
        <v>7500</v>
      </c>
    </row>
    <row r="22" spans="1:13" x14ac:dyDescent="0.25">
      <c r="A22" s="89" t="s">
        <v>222</v>
      </c>
      <c r="B22">
        <v>61425</v>
      </c>
      <c r="C22">
        <v>255713.65</v>
      </c>
      <c r="D22">
        <v>342473.41</v>
      </c>
      <c r="E22">
        <v>55980</v>
      </c>
      <c r="F22">
        <v>55980</v>
      </c>
      <c r="G22">
        <v>55980</v>
      </c>
      <c r="H22">
        <v>55980</v>
      </c>
      <c r="I22">
        <v>55980</v>
      </c>
      <c r="J22">
        <v>55980</v>
      </c>
      <c r="K22">
        <v>55980</v>
      </c>
      <c r="L22">
        <v>55980</v>
      </c>
      <c r="M22">
        <v>55980</v>
      </c>
    </row>
    <row r="23" spans="1:13" x14ac:dyDescent="0.25">
      <c r="A23" s="54" t="s">
        <v>289</v>
      </c>
      <c r="E23">
        <v>197902.04</v>
      </c>
      <c r="L23">
        <v>2097.96</v>
      </c>
    </row>
    <row r="24" spans="1:13" x14ac:dyDescent="0.25">
      <c r="A24" s="88" t="s">
        <v>262</v>
      </c>
      <c r="E24">
        <v>197902.04</v>
      </c>
      <c r="L24">
        <v>2097.96</v>
      </c>
    </row>
    <row r="25" spans="1:13" x14ac:dyDescent="0.25">
      <c r="A25" s="89" t="s">
        <v>272</v>
      </c>
      <c r="L25">
        <v>2097.96</v>
      </c>
    </row>
    <row r="26" spans="1:13" x14ac:dyDescent="0.25">
      <c r="A26" s="89" t="s">
        <v>264</v>
      </c>
      <c r="E26">
        <v>197902.04</v>
      </c>
    </row>
    <row r="27" spans="1:13" x14ac:dyDescent="0.25">
      <c r="A27" s="54" t="s">
        <v>288</v>
      </c>
      <c r="I27">
        <v>300000</v>
      </c>
    </row>
    <row r="28" spans="1:13" x14ac:dyDescent="0.25">
      <c r="A28" s="88" t="s">
        <v>274</v>
      </c>
      <c r="I28">
        <v>300000</v>
      </c>
    </row>
    <row r="29" spans="1:13" x14ac:dyDescent="0.25">
      <c r="A29" s="89" t="s">
        <v>275</v>
      </c>
      <c r="I29">
        <v>300000</v>
      </c>
    </row>
    <row r="30" spans="1:13" x14ac:dyDescent="0.25">
      <c r="A30" s="54" t="s">
        <v>90</v>
      </c>
      <c r="B30">
        <v>0</v>
      </c>
      <c r="C30">
        <v>0</v>
      </c>
      <c r="D30">
        <v>8783877.4199999999</v>
      </c>
      <c r="E30">
        <v>496652.57</v>
      </c>
      <c r="F30">
        <v>1078854.81</v>
      </c>
      <c r="G30">
        <v>491652.57</v>
      </c>
      <c r="H30">
        <v>491652.57</v>
      </c>
      <c r="I30">
        <v>491652.56</v>
      </c>
      <c r="J30">
        <v>90911</v>
      </c>
      <c r="K30">
        <v>50911</v>
      </c>
      <c r="L30">
        <v>50911</v>
      </c>
      <c r="M30">
        <v>101822</v>
      </c>
    </row>
    <row r="31" spans="1:13" x14ac:dyDescent="0.25">
      <c r="A31" s="88" t="s">
        <v>92</v>
      </c>
      <c r="B31">
        <v>0</v>
      </c>
      <c r="C31">
        <v>0</v>
      </c>
      <c r="D31">
        <v>644653.30000000005</v>
      </c>
      <c r="E31">
        <v>0</v>
      </c>
      <c r="F31">
        <v>50000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13" x14ac:dyDescent="0.25">
      <c r="A32" s="89" t="s">
        <v>94</v>
      </c>
      <c r="B32">
        <v>0</v>
      </c>
      <c r="C32">
        <v>0</v>
      </c>
      <c r="D32">
        <v>322326.65000000002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1:13" x14ac:dyDescent="0.25">
      <c r="A33" s="89" t="s">
        <v>106</v>
      </c>
      <c r="B33">
        <v>0</v>
      </c>
      <c r="C33">
        <v>0</v>
      </c>
      <c r="D33">
        <v>128930.65999999999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</row>
    <row r="34" spans="1:13" x14ac:dyDescent="0.25">
      <c r="A34" s="89" t="s">
        <v>144</v>
      </c>
      <c r="B34">
        <v>0</v>
      </c>
      <c r="C34">
        <v>0</v>
      </c>
      <c r="D34">
        <v>0</v>
      </c>
      <c r="E34">
        <v>0</v>
      </c>
      <c r="F34">
        <v>50000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1:13" x14ac:dyDescent="0.25">
      <c r="A35" s="89" t="s">
        <v>102</v>
      </c>
      <c r="B35">
        <v>0</v>
      </c>
      <c r="C35">
        <v>0</v>
      </c>
      <c r="D35">
        <v>193395.99000000002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</row>
    <row r="36" spans="1:13" x14ac:dyDescent="0.25">
      <c r="A36" s="88" t="s">
        <v>109</v>
      </c>
      <c r="B36">
        <v>0</v>
      </c>
      <c r="C36">
        <v>0</v>
      </c>
      <c r="D36">
        <v>6766088.4100000001</v>
      </c>
      <c r="E36">
        <v>5000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</row>
    <row r="37" spans="1:13" x14ac:dyDescent="0.25">
      <c r="A37" s="89" t="s">
        <v>145</v>
      </c>
      <c r="B37">
        <v>0</v>
      </c>
      <c r="C37">
        <v>0</v>
      </c>
      <c r="D37">
        <v>0</v>
      </c>
      <c r="E37">
        <v>5000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 x14ac:dyDescent="0.25">
      <c r="A38" s="89" t="s">
        <v>118</v>
      </c>
      <c r="B38">
        <v>0</v>
      </c>
      <c r="C38">
        <v>0</v>
      </c>
      <c r="D38">
        <v>938938.5199999999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1:13" x14ac:dyDescent="0.25">
      <c r="A39" s="89" t="s">
        <v>122</v>
      </c>
      <c r="B39">
        <v>0</v>
      </c>
      <c r="C39">
        <v>0</v>
      </c>
      <c r="D39">
        <v>642971.27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</row>
    <row r="40" spans="1:13" x14ac:dyDescent="0.25">
      <c r="A40" s="89" t="s">
        <v>111</v>
      </c>
      <c r="B40">
        <v>0</v>
      </c>
      <c r="C40">
        <v>0</v>
      </c>
      <c r="D40">
        <v>5184178.62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</row>
    <row r="41" spans="1:13" x14ac:dyDescent="0.25">
      <c r="A41" s="88" t="s">
        <v>125</v>
      </c>
      <c r="B41">
        <v>0</v>
      </c>
      <c r="C41">
        <v>0</v>
      </c>
      <c r="D41">
        <v>37879</v>
      </c>
      <c r="E41">
        <v>37879</v>
      </c>
      <c r="F41">
        <v>377879</v>
      </c>
      <c r="G41">
        <v>37879</v>
      </c>
      <c r="H41">
        <v>37879</v>
      </c>
      <c r="I41">
        <v>37879</v>
      </c>
      <c r="J41">
        <v>77879</v>
      </c>
      <c r="K41">
        <v>37879</v>
      </c>
      <c r="L41">
        <v>37879</v>
      </c>
      <c r="M41">
        <v>75758</v>
      </c>
    </row>
    <row r="42" spans="1:13" x14ac:dyDescent="0.25">
      <c r="A42" s="89" t="s">
        <v>129</v>
      </c>
      <c r="B42">
        <v>0</v>
      </c>
      <c r="C42">
        <v>0</v>
      </c>
      <c r="D42">
        <v>0</v>
      </c>
      <c r="E42">
        <v>0</v>
      </c>
      <c r="F42">
        <v>40000</v>
      </c>
      <c r="G42">
        <v>0</v>
      </c>
      <c r="H42">
        <v>0</v>
      </c>
      <c r="I42">
        <v>0</v>
      </c>
      <c r="J42">
        <v>40000</v>
      </c>
      <c r="K42">
        <v>0</v>
      </c>
      <c r="L42">
        <v>0</v>
      </c>
      <c r="M42">
        <v>0</v>
      </c>
    </row>
    <row r="43" spans="1:13" x14ac:dyDescent="0.25">
      <c r="A43" s="89" t="s">
        <v>118</v>
      </c>
      <c r="B43">
        <v>0</v>
      </c>
      <c r="C43">
        <v>0</v>
      </c>
      <c r="D43">
        <v>37879</v>
      </c>
      <c r="E43">
        <v>37879</v>
      </c>
      <c r="F43">
        <v>37879</v>
      </c>
      <c r="G43">
        <v>37879</v>
      </c>
      <c r="H43">
        <v>37879</v>
      </c>
      <c r="I43">
        <v>37879</v>
      </c>
      <c r="J43">
        <v>37879</v>
      </c>
      <c r="K43">
        <v>37879</v>
      </c>
      <c r="L43">
        <v>37879</v>
      </c>
      <c r="M43">
        <v>75758</v>
      </c>
    </row>
    <row r="44" spans="1:13" x14ac:dyDescent="0.25">
      <c r="A44" s="89" t="s">
        <v>147</v>
      </c>
      <c r="B44">
        <v>0</v>
      </c>
      <c r="C44">
        <v>0</v>
      </c>
      <c r="D44">
        <v>0</v>
      </c>
      <c r="E44">
        <v>0</v>
      </c>
      <c r="F44">
        <v>300000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</row>
    <row r="45" spans="1:13" x14ac:dyDescent="0.25">
      <c r="A45" s="88" t="s">
        <v>130</v>
      </c>
      <c r="B45">
        <v>0</v>
      </c>
      <c r="C45">
        <v>0</v>
      </c>
      <c r="D45">
        <v>13032</v>
      </c>
      <c r="E45">
        <v>13032</v>
      </c>
      <c r="F45">
        <v>13032</v>
      </c>
      <c r="G45">
        <v>13032</v>
      </c>
      <c r="H45">
        <v>13032</v>
      </c>
      <c r="I45">
        <v>13032</v>
      </c>
      <c r="J45">
        <v>13032</v>
      </c>
      <c r="K45">
        <v>13032</v>
      </c>
      <c r="L45">
        <v>13032</v>
      </c>
      <c r="M45">
        <v>26064</v>
      </c>
    </row>
    <row r="46" spans="1:13" x14ac:dyDescent="0.25">
      <c r="A46" s="89" t="s">
        <v>131</v>
      </c>
      <c r="B46">
        <v>0</v>
      </c>
      <c r="C46">
        <v>0</v>
      </c>
      <c r="D46">
        <v>13032</v>
      </c>
      <c r="E46">
        <v>13032</v>
      </c>
      <c r="F46">
        <v>13032</v>
      </c>
      <c r="G46">
        <v>13032</v>
      </c>
      <c r="H46">
        <v>13032</v>
      </c>
      <c r="I46">
        <v>13032</v>
      </c>
      <c r="J46">
        <v>13032</v>
      </c>
      <c r="K46">
        <v>13032</v>
      </c>
      <c r="L46">
        <v>13032</v>
      </c>
      <c r="M46">
        <v>26064</v>
      </c>
    </row>
    <row r="47" spans="1:13" x14ac:dyDescent="0.25">
      <c r="A47" s="88" t="s">
        <v>133</v>
      </c>
      <c r="B47">
        <v>0</v>
      </c>
      <c r="C47">
        <v>0</v>
      </c>
      <c r="D47">
        <v>1322224.71</v>
      </c>
      <c r="E47">
        <v>440741.57</v>
      </c>
      <c r="F47">
        <v>637943.81000000006</v>
      </c>
      <c r="G47">
        <v>440741.57</v>
      </c>
      <c r="H47">
        <v>440741.57</v>
      </c>
      <c r="I47">
        <v>440741.56</v>
      </c>
      <c r="J47">
        <v>0</v>
      </c>
      <c r="K47">
        <v>0</v>
      </c>
      <c r="L47">
        <v>0</v>
      </c>
      <c r="M47">
        <v>0</v>
      </c>
    </row>
    <row r="48" spans="1:13" x14ac:dyDescent="0.25">
      <c r="A48" s="89" t="s">
        <v>137</v>
      </c>
      <c r="B48">
        <v>0</v>
      </c>
      <c r="C48">
        <v>0</v>
      </c>
      <c r="D48">
        <v>1322224.71</v>
      </c>
      <c r="E48">
        <v>440741.57</v>
      </c>
      <c r="F48">
        <v>440741.57</v>
      </c>
      <c r="G48">
        <v>440741.57</v>
      </c>
      <c r="H48">
        <v>440741.57</v>
      </c>
      <c r="I48">
        <v>440741.56</v>
      </c>
      <c r="J48">
        <v>0</v>
      </c>
      <c r="K48">
        <v>0</v>
      </c>
      <c r="L48">
        <v>0</v>
      </c>
      <c r="M48">
        <v>0</v>
      </c>
    </row>
    <row r="49" spans="1:13" x14ac:dyDescent="0.25">
      <c r="A49" s="89" t="s">
        <v>151</v>
      </c>
      <c r="B49">
        <v>0</v>
      </c>
      <c r="C49">
        <v>0</v>
      </c>
      <c r="D49">
        <v>0</v>
      </c>
      <c r="E49">
        <v>0</v>
      </c>
      <c r="F49">
        <v>197202.24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</row>
    <row r="50" spans="1:13" x14ac:dyDescent="0.25">
      <c r="A50" s="54" t="s">
        <v>298</v>
      </c>
      <c r="B50">
        <v>253816.70416666666</v>
      </c>
      <c r="C50">
        <v>543020.84416666662</v>
      </c>
      <c r="D50">
        <v>9387682.5341666676</v>
      </c>
      <c r="E50">
        <v>1115118.3141666667</v>
      </c>
      <c r="F50">
        <v>1345446.5141666667</v>
      </c>
      <c r="G50">
        <v>1540744.2741666667</v>
      </c>
      <c r="H50">
        <v>758244.27416666667</v>
      </c>
      <c r="I50">
        <v>1995744.2641666667</v>
      </c>
      <c r="J50">
        <v>357502.70416666666</v>
      </c>
      <c r="K50">
        <v>1125351.9041666666</v>
      </c>
      <c r="L50">
        <v>322100.66416666668</v>
      </c>
      <c r="M50">
        <v>653413.7041666666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DY106"/>
  <sheetViews>
    <sheetView showGridLines="0" tabSelected="1" topLeftCell="U1" zoomScaleNormal="100" workbookViewId="0">
      <pane ySplit="4" topLeftCell="A5" activePane="bottomLeft" state="frozen"/>
      <selection pane="bottomLeft" activeCell="AC72" sqref="AC72:AC75"/>
    </sheetView>
  </sheetViews>
  <sheetFormatPr baseColWidth="10" defaultColWidth="11.42578125" defaultRowHeight="12.75" x14ac:dyDescent="0.2"/>
  <cols>
    <col min="1" max="1" width="22.42578125" style="3" customWidth="1"/>
    <col min="2" max="2" width="27.85546875" style="3" customWidth="1"/>
    <col min="3" max="3" width="18.7109375" style="50" bestFit="1" customWidth="1"/>
    <col min="4" max="4" width="29.42578125" style="3" customWidth="1"/>
    <col min="5" max="5" width="17.28515625" style="3" customWidth="1"/>
    <col min="6" max="6" width="19.140625" style="3" customWidth="1"/>
    <col min="7" max="7" width="36" style="3" bestFit="1" customWidth="1"/>
    <col min="8" max="8" width="12.5703125" style="3" customWidth="1"/>
    <col min="9" max="9" width="22.5703125" style="3" customWidth="1"/>
    <col min="10" max="10" width="26.140625" style="4" customWidth="1"/>
    <col min="11" max="11" width="22" style="3" customWidth="1"/>
    <col min="12" max="12" width="22.5703125" style="3" customWidth="1"/>
    <col min="13" max="13" width="13.7109375" style="44" customWidth="1"/>
    <col min="14" max="14" width="14.7109375" style="44" customWidth="1"/>
    <col min="15" max="15" width="16.42578125" style="44" customWidth="1"/>
    <col min="16" max="16" width="13.7109375" style="3" customWidth="1"/>
    <col min="17" max="17" width="13.140625" style="3" customWidth="1"/>
    <col min="18" max="18" width="12.28515625" style="7" customWidth="1"/>
    <col min="19" max="19" width="10.140625" style="6" customWidth="1"/>
    <col min="20" max="20" width="10.42578125" style="6" customWidth="1"/>
    <col min="21" max="21" width="9.28515625" style="6" customWidth="1"/>
    <col min="22" max="22" width="16.7109375" style="3" customWidth="1"/>
    <col min="23" max="23" width="16.85546875" style="3" customWidth="1"/>
    <col min="24" max="24" width="17.42578125" style="3" customWidth="1"/>
    <col min="25" max="25" width="11.140625" style="3" bestFit="1" customWidth="1"/>
    <col min="26" max="26" width="14.140625" style="3" customWidth="1"/>
    <col min="27" max="27" width="13.140625" style="3" customWidth="1"/>
    <col min="28" max="28" width="13.140625" style="3" bestFit="1" customWidth="1"/>
    <col min="29" max="30" width="16.7109375" style="3" customWidth="1"/>
    <col min="31" max="33" width="15.5703125" style="3" customWidth="1"/>
    <col min="34" max="34" width="14.42578125" style="3" customWidth="1"/>
    <col min="35" max="36" width="14.42578125" style="3" hidden="1" customWidth="1"/>
    <col min="37" max="37" width="16.5703125" style="3" customWidth="1"/>
    <col min="38" max="39" width="16.5703125" style="3" hidden="1" customWidth="1"/>
    <col min="40" max="40" width="14.140625" style="3" customWidth="1"/>
    <col min="41" max="42" width="14.140625" style="3" hidden="1" customWidth="1"/>
    <col min="43" max="43" width="15.42578125" style="3" customWidth="1"/>
    <col min="44" max="45" width="15.42578125" style="3" hidden="1" customWidth="1"/>
    <col min="46" max="46" width="15.28515625" style="3" customWidth="1"/>
    <col min="47" max="48" width="15.28515625" style="3" hidden="1" customWidth="1"/>
    <col min="49" max="49" width="15.5703125" style="3" customWidth="1"/>
    <col min="50" max="51" width="15.5703125" style="3" hidden="1" customWidth="1"/>
    <col min="52" max="52" width="15.28515625" style="3" customWidth="1"/>
    <col min="53" max="54" width="15.28515625" style="3" hidden="1" customWidth="1"/>
    <col min="55" max="55" width="13.7109375" style="3" customWidth="1"/>
    <col min="56" max="57" width="13.7109375" style="3" hidden="1" customWidth="1"/>
    <col min="58" max="58" width="17.28515625" style="3" customWidth="1"/>
    <col min="59" max="60" width="17.28515625" style="3" hidden="1" customWidth="1"/>
    <col min="61" max="61" width="21.85546875" style="3" customWidth="1"/>
    <col min="62" max="62" width="16.140625" style="3" bestFit="1" customWidth="1"/>
    <col min="63" max="63" width="23.5703125" style="3" customWidth="1"/>
    <col min="64" max="64" width="11.85546875" style="3" bestFit="1" customWidth="1"/>
    <col min="65" max="66" width="11.42578125" style="3"/>
    <col min="67" max="67" width="14.28515625" style="3" bestFit="1" customWidth="1"/>
    <col min="68" max="71" width="11.42578125" style="3"/>
    <col min="72" max="79" width="11.42578125" style="3" customWidth="1"/>
    <col min="80" max="80" width="14.42578125" style="3" bestFit="1" customWidth="1"/>
    <col min="81" max="82" width="11.42578125" style="3"/>
    <col min="83" max="83" width="49.7109375" style="3" customWidth="1"/>
    <col min="84" max="16384" width="11.42578125" style="3"/>
  </cols>
  <sheetData>
    <row r="1" spans="1:129" ht="23.25" x14ac:dyDescent="0.2">
      <c r="B1" s="118" t="s">
        <v>162</v>
      </c>
      <c r="C1" s="119"/>
      <c r="D1" s="118"/>
      <c r="E1" s="118"/>
      <c r="F1" s="118"/>
      <c r="G1" s="118"/>
      <c r="H1" s="118"/>
      <c r="I1" s="118"/>
      <c r="J1" s="120"/>
      <c r="K1" s="118"/>
      <c r="L1" s="118"/>
      <c r="M1" s="121"/>
      <c r="N1" s="121"/>
      <c r="O1" s="121"/>
      <c r="P1" s="118"/>
      <c r="Q1" s="118"/>
      <c r="R1" s="122"/>
      <c r="S1" s="123"/>
      <c r="T1" s="123"/>
      <c r="U1" s="123"/>
      <c r="V1" s="118"/>
      <c r="W1" s="118"/>
      <c r="X1" s="118"/>
    </row>
    <row r="2" spans="1:129" ht="23.25" customHeight="1" x14ac:dyDescent="0.2">
      <c r="B2" s="118"/>
      <c r="C2" s="119"/>
      <c r="D2" s="118"/>
      <c r="E2" s="118"/>
      <c r="F2" s="118"/>
      <c r="G2" s="118"/>
      <c r="H2" s="118"/>
      <c r="I2" s="118"/>
      <c r="J2" s="120"/>
      <c r="K2" s="118"/>
      <c r="L2" s="118"/>
      <c r="M2" s="121"/>
      <c r="N2" s="121"/>
      <c r="O2" s="121"/>
      <c r="P2" s="118"/>
      <c r="Q2" s="118"/>
      <c r="R2" s="122"/>
      <c r="S2" s="123"/>
      <c r="T2" s="123"/>
      <c r="U2" s="123"/>
      <c r="V2" s="118"/>
      <c r="W2" s="118"/>
      <c r="X2" s="118"/>
      <c r="BL2" s="105" t="s">
        <v>321</v>
      </c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</row>
    <row r="3" spans="1:129" ht="16.5" x14ac:dyDescent="0.3">
      <c r="N3" s="124" t="s">
        <v>86</v>
      </c>
      <c r="O3" s="125"/>
      <c r="P3" s="112" t="s">
        <v>87</v>
      </c>
      <c r="Q3" s="113"/>
      <c r="R3" s="113"/>
      <c r="S3" s="113"/>
      <c r="T3" s="113"/>
      <c r="U3" s="114"/>
      <c r="V3" s="115" t="s">
        <v>88</v>
      </c>
      <c r="W3" s="116"/>
      <c r="X3" s="117"/>
      <c r="Y3" s="110" t="s">
        <v>62</v>
      </c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70"/>
      <c r="BH3" s="70"/>
      <c r="BI3" s="5"/>
      <c r="BL3" s="107" t="s">
        <v>317</v>
      </c>
      <c r="BM3" s="108"/>
      <c r="BN3" s="107"/>
      <c r="BO3" s="107"/>
      <c r="BP3" s="109" t="s">
        <v>318</v>
      </c>
      <c r="BQ3" s="109"/>
      <c r="BR3" s="109"/>
      <c r="BS3" s="109"/>
      <c r="BT3" s="102" t="s">
        <v>319</v>
      </c>
      <c r="BU3" s="103"/>
      <c r="BV3" s="103"/>
      <c r="BW3" s="104"/>
      <c r="BX3" s="99" t="s">
        <v>320</v>
      </c>
      <c r="BY3" s="100"/>
      <c r="BZ3" s="100"/>
      <c r="CA3" s="101"/>
    </row>
    <row r="4" spans="1:129" ht="63.75" x14ac:dyDescent="0.2">
      <c r="A4" s="9" t="s">
        <v>58</v>
      </c>
      <c r="B4" s="10" t="s">
        <v>0</v>
      </c>
      <c r="C4" s="51" t="s">
        <v>1</v>
      </c>
      <c r="D4" s="11" t="s">
        <v>2</v>
      </c>
      <c r="E4" s="11" t="s">
        <v>3</v>
      </c>
      <c r="F4" s="12" t="s">
        <v>4</v>
      </c>
      <c r="G4" s="12" t="s">
        <v>5</v>
      </c>
      <c r="H4" s="12" t="s">
        <v>59</v>
      </c>
      <c r="I4" s="12" t="s">
        <v>6</v>
      </c>
      <c r="J4" s="13" t="s">
        <v>81</v>
      </c>
      <c r="K4" s="12" t="s">
        <v>7</v>
      </c>
      <c r="L4" s="14" t="s">
        <v>60</v>
      </c>
      <c r="M4" s="45" t="s">
        <v>61</v>
      </c>
      <c r="N4" s="46" t="s">
        <v>84</v>
      </c>
      <c r="O4" s="46" t="s">
        <v>85</v>
      </c>
      <c r="P4" s="15" t="s">
        <v>77</v>
      </c>
      <c r="Q4" s="15" t="s">
        <v>79</v>
      </c>
      <c r="R4" s="16" t="s">
        <v>80</v>
      </c>
      <c r="S4" s="17" t="s">
        <v>78</v>
      </c>
      <c r="T4" s="17" t="s">
        <v>75</v>
      </c>
      <c r="U4" s="17" t="s">
        <v>76</v>
      </c>
      <c r="V4" s="18" t="s">
        <v>8</v>
      </c>
      <c r="W4" s="18" t="s">
        <v>9</v>
      </c>
      <c r="X4" s="18" t="s">
        <v>10</v>
      </c>
      <c r="Y4" s="19" t="s">
        <v>63</v>
      </c>
      <c r="Z4" s="71" t="s">
        <v>322</v>
      </c>
      <c r="AA4" s="72" t="s">
        <v>323</v>
      </c>
      <c r="AB4" s="19" t="s">
        <v>64</v>
      </c>
      <c r="AC4" s="71" t="s">
        <v>322</v>
      </c>
      <c r="AD4" s="72" t="s">
        <v>323</v>
      </c>
      <c r="AE4" s="19" t="s">
        <v>65</v>
      </c>
      <c r="AF4" s="71" t="s">
        <v>322</v>
      </c>
      <c r="AG4" s="72" t="s">
        <v>323</v>
      </c>
      <c r="AH4" s="19" t="s">
        <v>66</v>
      </c>
      <c r="AI4" s="71" t="s">
        <v>322</v>
      </c>
      <c r="AJ4" s="72" t="s">
        <v>323</v>
      </c>
      <c r="AK4" s="19" t="s">
        <v>67</v>
      </c>
      <c r="AL4" s="71" t="s">
        <v>322</v>
      </c>
      <c r="AM4" s="72" t="s">
        <v>323</v>
      </c>
      <c r="AN4" s="19" t="s">
        <v>68</v>
      </c>
      <c r="AO4" s="71" t="s">
        <v>322</v>
      </c>
      <c r="AP4" s="72" t="s">
        <v>323</v>
      </c>
      <c r="AQ4" s="19" t="s">
        <v>69</v>
      </c>
      <c r="AR4" s="71" t="s">
        <v>322</v>
      </c>
      <c r="AS4" s="72" t="s">
        <v>323</v>
      </c>
      <c r="AT4" s="19" t="s">
        <v>70</v>
      </c>
      <c r="AU4" s="71" t="s">
        <v>322</v>
      </c>
      <c r="AV4" s="72" t="s">
        <v>323</v>
      </c>
      <c r="AW4" s="19" t="s">
        <v>71</v>
      </c>
      <c r="AX4" s="71" t="s">
        <v>322</v>
      </c>
      <c r="AY4" s="72" t="s">
        <v>323</v>
      </c>
      <c r="AZ4" s="19" t="s">
        <v>72</v>
      </c>
      <c r="BA4" s="71" t="s">
        <v>322</v>
      </c>
      <c r="BB4" s="72" t="s">
        <v>323</v>
      </c>
      <c r="BC4" s="19" t="s">
        <v>73</v>
      </c>
      <c r="BD4" s="71" t="s">
        <v>322</v>
      </c>
      <c r="BE4" s="72" t="s">
        <v>323</v>
      </c>
      <c r="BF4" s="19" t="s">
        <v>74</v>
      </c>
      <c r="BG4" s="71" t="s">
        <v>322</v>
      </c>
      <c r="BH4" s="72" t="s">
        <v>323</v>
      </c>
      <c r="BI4" s="26" t="s">
        <v>307</v>
      </c>
      <c r="BJ4" s="64" t="s">
        <v>308</v>
      </c>
      <c r="BK4" s="65" t="s">
        <v>309</v>
      </c>
      <c r="BL4" s="19" t="s">
        <v>310</v>
      </c>
      <c r="BM4" s="66" t="s">
        <v>311</v>
      </c>
      <c r="BN4" s="19" t="s">
        <v>312</v>
      </c>
      <c r="BO4" s="19" t="s">
        <v>313</v>
      </c>
      <c r="BP4" s="67" t="s">
        <v>310</v>
      </c>
      <c r="BQ4" s="67" t="s">
        <v>311</v>
      </c>
      <c r="BR4" s="67" t="s">
        <v>312</v>
      </c>
      <c r="BS4" s="67" t="s">
        <v>313</v>
      </c>
      <c r="BT4" s="19" t="s">
        <v>310</v>
      </c>
      <c r="BU4" s="66" t="s">
        <v>311</v>
      </c>
      <c r="BV4" s="19" t="s">
        <v>312</v>
      </c>
      <c r="BW4" s="19" t="s">
        <v>313</v>
      </c>
      <c r="BX4" s="67" t="s">
        <v>310</v>
      </c>
      <c r="BY4" s="67" t="s">
        <v>311</v>
      </c>
      <c r="BZ4" s="67" t="s">
        <v>312</v>
      </c>
      <c r="CA4" s="67" t="s">
        <v>313</v>
      </c>
      <c r="CB4" s="68" t="s">
        <v>314</v>
      </c>
      <c r="CC4" s="69" t="s">
        <v>315</v>
      </c>
      <c r="CD4" s="67" t="s">
        <v>316</v>
      </c>
    </row>
    <row r="5" spans="1:129" s="35" customFormat="1" ht="102" hidden="1" x14ac:dyDescent="0.2">
      <c r="A5" s="35" t="s">
        <v>89</v>
      </c>
      <c r="B5" s="35" t="s">
        <v>90</v>
      </c>
      <c r="C5" s="35" t="s">
        <v>91</v>
      </c>
      <c r="D5" s="35" t="s">
        <v>92</v>
      </c>
      <c r="E5" s="35" t="s">
        <v>93</v>
      </c>
      <c r="F5" s="43" t="s">
        <v>144</v>
      </c>
      <c r="G5" s="35" t="s">
        <v>150</v>
      </c>
      <c r="H5" s="29">
        <v>2023</v>
      </c>
      <c r="I5" s="29" t="s">
        <v>100</v>
      </c>
      <c r="J5" s="48" t="s">
        <v>100</v>
      </c>
      <c r="K5" s="29" t="s">
        <v>100</v>
      </c>
      <c r="L5" s="29"/>
      <c r="M5" s="29"/>
      <c r="N5" s="29"/>
      <c r="O5" s="29"/>
      <c r="P5" s="29">
        <v>202</v>
      </c>
      <c r="Q5" s="29">
        <v>56</v>
      </c>
      <c r="R5" s="42">
        <v>7</v>
      </c>
      <c r="S5" s="29">
        <v>1701</v>
      </c>
      <c r="T5" s="29">
        <v>8888</v>
      </c>
      <c r="U5" s="29">
        <v>8888</v>
      </c>
      <c r="V5" s="29" t="str">
        <f>VLOOKUP(W5,'Ítems Presupuestarios'!$A$3:$C$55,3,FALSE)</f>
        <v>73-Bienes y Servicios para Inversión</v>
      </c>
      <c r="W5" s="29">
        <v>730606</v>
      </c>
      <c r="X5" s="29" t="str">
        <f>VLOOKUP(W5,'Ítems Presupuestarios'!$A$3:$C$55,2,FALSE)</f>
        <v>Honorarios por Contratos Civiles de Servicios</v>
      </c>
      <c r="Y5" s="36">
        <v>0</v>
      </c>
      <c r="Z5" s="36"/>
      <c r="AA5" s="36"/>
      <c r="AB5" s="36">
        <v>0</v>
      </c>
      <c r="AC5" s="36"/>
      <c r="AD5" s="36"/>
      <c r="AE5" s="36">
        <v>0</v>
      </c>
      <c r="AF5" s="36"/>
      <c r="AG5" s="36"/>
      <c r="AH5" s="36">
        <v>0</v>
      </c>
      <c r="AI5" s="36"/>
      <c r="AJ5" s="36"/>
      <c r="AK5" s="37">
        <v>50000</v>
      </c>
      <c r="AL5" s="37"/>
      <c r="AM5" s="37"/>
      <c r="AN5" s="36">
        <v>0</v>
      </c>
      <c r="AO5" s="36"/>
      <c r="AP5" s="36"/>
      <c r="AQ5" s="36">
        <v>0</v>
      </c>
      <c r="AR5" s="36"/>
      <c r="AS5" s="36"/>
      <c r="AT5" s="36">
        <v>0</v>
      </c>
      <c r="AU5" s="36"/>
      <c r="AV5" s="36"/>
      <c r="AW5" s="36">
        <v>0</v>
      </c>
      <c r="AX5" s="36"/>
      <c r="AY5" s="36"/>
      <c r="AZ5" s="36">
        <v>0</v>
      </c>
      <c r="BA5" s="36"/>
      <c r="BB5" s="36"/>
      <c r="BC5" s="36">
        <v>0</v>
      </c>
      <c r="BD5" s="36"/>
      <c r="BE5" s="36"/>
      <c r="BF5" s="36">
        <v>0</v>
      </c>
      <c r="BG5" s="36"/>
      <c r="BH5" s="36"/>
      <c r="BI5" s="41">
        <f>+Y5+AB5+AE5+AH5+AK5+AN5+AQ5+AT5+AW5+AZ5+BC5+BF5</f>
        <v>50000</v>
      </c>
      <c r="BJ5" s="39">
        <f>+Z5+AC5+AF5+AI5+AL5+AO5+AR5+AU5+AX5+BA5+BD5+BG5</f>
        <v>0</v>
      </c>
      <c r="BK5" s="39">
        <f>+BI5-BJ5</f>
        <v>50000</v>
      </c>
      <c r="BL5" s="39"/>
      <c r="BM5" s="39"/>
      <c r="BN5" s="39"/>
      <c r="BO5" s="39">
        <f>+BL5-BN5</f>
        <v>0</v>
      </c>
      <c r="BP5" s="39"/>
      <c r="BQ5" s="39"/>
      <c r="BR5" s="39"/>
      <c r="BS5" s="39">
        <f>+BP5-BR5</f>
        <v>0</v>
      </c>
      <c r="BT5" s="39"/>
      <c r="BU5" s="39"/>
      <c r="BV5" s="39"/>
      <c r="BW5" s="39"/>
      <c r="BX5" s="39"/>
      <c r="BY5" s="39"/>
      <c r="BZ5" s="39"/>
      <c r="CA5" s="39"/>
      <c r="CB5" s="39">
        <f>+BI5-BL5-BP5</f>
        <v>50000</v>
      </c>
      <c r="CC5" s="39"/>
      <c r="CD5" s="39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</row>
    <row r="6" spans="1:129" s="35" customFormat="1" ht="63.75" hidden="1" x14ac:dyDescent="0.2">
      <c r="A6" s="35" t="s">
        <v>89</v>
      </c>
      <c r="B6" s="35" t="s">
        <v>90</v>
      </c>
      <c r="C6" s="35" t="s">
        <v>91</v>
      </c>
      <c r="D6" s="35" t="s">
        <v>92</v>
      </c>
      <c r="E6" s="35" t="s">
        <v>97</v>
      </c>
      <c r="F6" s="35" t="s">
        <v>94</v>
      </c>
      <c r="G6" s="35" t="s">
        <v>95</v>
      </c>
      <c r="H6" s="29">
        <v>2023</v>
      </c>
      <c r="I6" s="48" t="s">
        <v>96</v>
      </c>
      <c r="J6" s="48" t="s">
        <v>96</v>
      </c>
      <c r="K6" s="48" t="s">
        <v>96</v>
      </c>
      <c r="L6" s="29" t="s">
        <v>163</v>
      </c>
      <c r="M6" s="29">
        <v>7</v>
      </c>
      <c r="N6" s="29">
        <v>7</v>
      </c>
      <c r="O6" s="29"/>
      <c r="P6" s="29">
        <v>202</v>
      </c>
      <c r="Q6" s="29">
        <v>56</v>
      </c>
      <c r="R6" s="42">
        <v>7</v>
      </c>
      <c r="S6" s="29">
        <v>1701</v>
      </c>
      <c r="T6" s="29">
        <v>8888</v>
      </c>
      <c r="U6" s="29">
        <v>8888</v>
      </c>
      <c r="V6" s="29" t="str">
        <f>VLOOKUP(W6,'Ítems Presupuestarios'!$A$3:$C$55,3,FALSE)</f>
        <v>78-Transferencias o Donaciones para Inversión</v>
      </c>
      <c r="W6" s="29">
        <v>780204</v>
      </c>
      <c r="X6" s="29" t="str">
        <f>VLOOKUP(W6,'Ítems Presupuestarios'!$A$3:$C$55,2,FALSE)</f>
        <v>Transferencias y Donaciones al Sector Privado no Financiero</v>
      </c>
      <c r="Y6" s="36">
        <v>0</v>
      </c>
      <c r="Z6" s="36"/>
      <c r="AA6" s="36"/>
      <c r="AB6" s="36">
        <v>0</v>
      </c>
      <c r="AC6" s="36"/>
      <c r="AD6" s="36"/>
      <c r="AE6" s="37">
        <v>320715.02</v>
      </c>
      <c r="AF6" s="37"/>
      <c r="AG6" s="37"/>
      <c r="AH6" s="36">
        <v>0</v>
      </c>
      <c r="AI6" s="36"/>
      <c r="AJ6" s="36"/>
      <c r="AK6" s="36">
        <v>0</v>
      </c>
      <c r="AL6" s="36"/>
      <c r="AM6" s="36"/>
      <c r="AN6" s="36">
        <v>0</v>
      </c>
      <c r="AO6" s="36"/>
      <c r="AP6" s="36"/>
      <c r="AQ6" s="36">
        <v>0</v>
      </c>
      <c r="AR6" s="36"/>
      <c r="AS6" s="36"/>
      <c r="AT6" s="36">
        <v>0</v>
      </c>
      <c r="AU6" s="36"/>
      <c r="AV6" s="36"/>
      <c r="AW6" s="36">
        <v>0</v>
      </c>
      <c r="AX6" s="36"/>
      <c r="AY6" s="36"/>
      <c r="AZ6" s="36">
        <v>0</v>
      </c>
      <c r="BA6" s="36"/>
      <c r="BB6" s="36"/>
      <c r="BC6" s="36">
        <v>0</v>
      </c>
      <c r="BD6" s="36"/>
      <c r="BE6" s="36"/>
      <c r="BF6" s="36">
        <v>0</v>
      </c>
      <c r="BG6" s="36"/>
      <c r="BH6" s="36"/>
      <c r="BI6" s="41">
        <f t="shared" ref="BI6:BI69" si="0">+Y6+AB6+AE6+AH6+AK6+AN6+AQ6+AT6+AW6+AZ6+BC6+BF6</f>
        <v>320715.02</v>
      </c>
      <c r="BJ6" s="39">
        <f t="shared" ref="BJ6:BJ69" si="1">+Z6+AC6+AF6+AI6+AL6+AO6+AR6+AU6+AX6+BA6+BD6+BG6</f>
        <v>0</v>
      </c>
      <c r="BK6" s="39">
        <f t="shared" ref="BK6:BK69" si="2">+BI6-BJ6</f>
        <v>320715.02</v>
      </c>
      <c r="BL6" s="39"/>
      <c r="BM6" s="39"/>
      <c r="BN6" s="39"/>
      <c r="BO6" s="39">
        <f t="shared" ref="BO6:BO69" si="3">+BL6-BN6</f>
        <v>0</v>
      </c>
      <c r="BP6" s="39"/>
      <c r="BQ6" s="39"/>
      <c r="BR6" s="39"/>
      <c r="BS6" s="39">
        <f t="shared" ref="BS6:BS69" si="4">+BP6-BR6</f>
        <v>0</v>
      </c>
      <c r="BT6" s="39"/>
      <c r="BU6" s="39"/>
      <c r="BV6" s="39"/>
      <c r="BW6" s="39"/>
      <c r="BX6" s="39"/>
      <c r="BY6" s="39"/>
      <c r="BZ6" s="39"/>
      <c r="CA6" s="39"/>
      <c r="CB6" s="39">
        <f t="shared" ref="CB6:CB69" si="5">+BI6-BL6-BP6</f>
        <v>320715.02</v>
      </c>
      <c r="CC6" s="39"/>
      <c r="CD6" s="39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</row>
    <row r="7" spans="1:129" s="35" customFormat="1" ht="63.75" hidden="1" x14ac:dyDescent="0.2">
      <c r="A7" s="35" t="s">
        <v>89</v>
      </c>
      <c r="B7" s="35" t="s">
        <v>90</v>
      </c>
      <c r="C7" s="35" t="s">
        <v>91</v>
      </c>
      <c r="D7" s="35" t="s">
        <v>92</v>
      </c>
      <c r="E7" s="35" t="s">
        <v>97</v>
      </c>
      <c r="F7" s="35" t="s">
        <v>94</v>
      </c>
      <c r="G7" s="35" t="s">
        <v>98</v>
      </c>
      <c r="H7" s="29">
        <v>2023</v>
      </c>
      <c r="I7" s="29" t="s">
        <v>99</v>
      </c>
      <c r="J7" s="48" t="s">
        <v>99</v>
      </c>
      <c r="K7" s="29" t="s">
        <v>100</v>
      </c>
      <c r="L7" s="29"/>
      <c r="M7" s="29"/>
      <c r="N7" s="29"/>
      <c r="O7" s="29"/>
      <c r="P7" s="29">
        <v>202</v>
      </c>
      <c r="Q7" s="29">
        <v>56</v>
      </c>
      <c r="R7" s="42">
        <v>7</v>
      </c>
      <c r="S7" s="29">
        <v>1702</v>
      </c>
      <c r="T7" s="29">
        <v>8888</v>
      </c>
      <c r="U7" s="29">
        <v>8888</v>
      </c>
      <c r="V7" s="29" t="str">
        <f>VLOOKUP(W7,'Ítems Presupuestarios'!$A$3:$C$55,3,FALSE)</f>
        <v>78-Transferencias o Donaciones para Inversión</v>
      </c>
      <c r="W7" s="29">
        <v>780204</v>
      </c>
      <c r="X7" s="29" t="str">
        <f>VLOOKUP(W7,'Ítems Presupuestarios'!$A$3:$C$55,2,FALSE)</f>
        <v>Transferencias y Donaciones al Sector Privado no Financiero</v>
      </c>
      <c r="Y7" s="36">
        <v>0</v>
      </c>
      <c r="Z7" s="36"/>
      <c r="AA7" s="36"/>
      <c r="AB7" s="36">
        <v>0</v>
      </c>
      <c r="AC7" s="36"/>
      <c r="AD7" s="36"/>
      <c r="AE7" s="37">
        <v>1611.63</v>
      </c>
      <c r="AF7" s="37"/>
      <c r="AG7" s="37"/>
      <c r="AH7" s="36">
        <v>0</v>
      </c>
      <c r="AI7" s="36"/>
      <c r="AJ7" s="36"/>
      <c r="AK7" s="36">
        <v>0</v>
      </c>
      <c r="AL7" s="36"/>
      <c r="AM7" s="36"/>
      <c r="AN7" s="36">
        <v>0</v>
      </c>
      <c r="AO7" s="36"/>
      <c r="AP7" s="36"/>
      <c r="AQ7" s="36">
        <v>0</v>
      </c>
      <c r="AR7" s="36"/>
      <c r="AS7" s="36"/>
      <c r="AT7" s="36">
        <v>0</v>
      </c>
      <c r="AU7" s="36"/>
      <c r="AV7" s="36"/>
      <c r="AW7" s="36">
        <v>0</v>
      </c>
      <c r="AX7" s="36"/>
      <c r="AY7" s="36"/>
      <c r="AZ7" s="36">
        <v>0</v>
      </c>
      <c r="BA7" s="36"/>
      <c r="BB7" s="36"/>
      <c r="BC7" s="36">
        <v>0</v>
      </c>
      <c r="BD7" s="36"/>
      <c r="BE7" s="36"/>
      <c r="BF7" s="36">
        <v>0</v>
      </c>
      <c r="BG7" s="36"/>
      <c r="BH7" s="36"/>
      <c r="BI7" s="41">
        <f t="shared" si="0"/>
        <v>1611.63</v>
      </c>
      <c r="BJ7" s="39">
        <f t="shared" si="1"/>
        <v>0</v>
      </c>
      <c r="BK7" s="39">
        <f t="shared" si="2"/>
        <v>1611.63</v>
      </c>
      <c r="BL7" s="39"/>
      <c r="BM7" s="39"/>
      <c r="BN7" s="39"/>
      <c r="BO7" s="39">
        <f t="shared" si="3"/>
        <v>0</v>
      </c>
      <c r="BP7" s="39"/>
      <c r="BQ7" s="39"/>
      <c r="BR7" s="39"/>
      <c r="BS7" s="39">
        <f t="shared" si="4"/>
        <v>0</v>
      </c>
      <c r="BT7" s="39"/>
      <c r="BU7" s="39"/>
      <c r="BV7" s="39"/>
      <c r="BW7" s="39"/>
      <c r="BX7" s="39"/>
      <c r="BY7" s="39"/>
      <c r="BZ7" s="39"/>
      <c r="CA7" s="39"/>
      <c r="CB7" s="39">
        <f t="shared" si="5"/>
        <v>1611.63</v>
      </c>
      <c r="CC7" s="39"/>
      <c r="CD7" s="39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</row>
    <row r="8" spans="1:129" s="35" customFormat="1" ht="51" hidden="1" x14ac:dyDescent="0.2">
      <c r="A8" s="35" t="s">
        <v>89</v>
      </c>
      <c r="B8" s="35" t="s">
        <v>90</v>
      </c>
      <c r="C8" s="35" t="s">
        <v>91</v>
      </c>
      <c r="D8" s="35" t="s">
        <v>92</v>
      </c>
      <c r="E8" s="35" t="s">
        <v>101</v>
      </c>
      <c r="F8" s="35" t="s">
        <v>102</v>
      </c>
      <c r="G8" s="35" t="s">
        <v>103</v>
      </c>
      <c r="H8" s="29">
        <v>2023</v>
      </c>
      <c r="I8" s="48" t="s">
        <v>96</v>
      </c>
      <c r="J8" s="48" t="s">
        <v>96</v>
      </c>
      <c r="K8" s="48" t="s">
        <v>96</v>
      </c>
      <c r="L8" s="29" t="s">
        <v>163</v>
      </c>
      <c r="M8" s="29">
        <v>7</v>
      </c>
      <c r="N8" s="29">
        <v>7</v>
      </c>
      <c r="O8" s="29"/>
      <c r="P8" s="29">
        <v>202</v>
      </c>
      <c r="Q8" s="29">
        <v>56</v>
      </c>
      <c r="R8" s="42">
        <v>7</v>
      </c>
      <c r="S8" s="29">
        <v>1701</v>
      </c>
      <c r="T8" s="29">
        <v>8888</v>
      </c>
      <c r="U8" s="29">
        <v>8888</v>
      </c>
      <c r="V8" s="29" t="str">
        <f>VLOOKUP(W8,'Ítems Presupuestarios'!$A$3:$C$55,3,FALSE)</f>
        <v>78-Transferencias o Donaciones para Inversión</v>
      </c>
      <c r="W8" s="29">
        <v>780204</v>
      </c>
      <c r="X8" s="29" t="str">
        <f>VLOOKUP(W8,'Ítems Presupuestarios'!$A$3:$C$55,2,FALSE)</f>
        <v>Transferencias y Donaciones al Sector Privado no Financiero</v>
      </c>
      <c r="Y8" s="36">
        <v>0</v>
      </c>
      <c r="Z8" s="36"/>
      <c r="AA8" s="36"/>
      <c r="AB8" s="36">
        <v>0</v>
      </c>
      <c r="AC8" s="36"/>
      <c r="AD8" s="36"/>
      <c r="AE8" s="92">
        <f>192429.01-192429.01</f>
        <v>0</v>
      </c>
      <c r="AF8" s="37"/>
      <c r="AG8" s="37"/>
      <c r="AH8" s="36">
        <v>0</v>
      </c>
      <c r="AI8" s="36"/>
      <c r="AJ8" s="36"/>
      <c r="AK8" s="36">
        <v>0</v>
      </c>
      <c r="AL8" s="36"/>
      <c r="AM8" s="36"/>
      <c r="AN8" s="36">
        <v>0</v>
      </c>
      <c r="AO8" s="36"/>
      <c r="AP8" s="36"/>
      <c r="AQ8" s="36">
        <v>0</v>
      </c>
      <c r="AR8" s="36"/>
      <c r="AS8" s="36"/>
      <c r="AT8" s="36">
        <v>0</v>
      </c>
      <c r="AU8" s="36"/>
      <c r="AV8" s="36"/>
      <c r="AW8" s="36">
        <v>0</v>
      </c>
      <c r="AX8" s="36"/>
      <c r="AY8" s="36"/>
      <c r="AZ8" s="36">
        <v>0</v>
      </c>
      <c r="BA8" s="36"/>
      <c r="BB8" s="36"/>
      <c r="BC8" s="36">
        <v>0</v>
      </c>
      <c r="BD8" s="36"/>
      <c r="BE8" s="36"/>
      <c r="BF8" s="36">
        <v>0</v>
      </c>
      <c r="BG8" s="36"/>
      <c r="BH8" s="36"/>
      <c r="BI8" s="41">
        <f t="shared" si="0"/>
        <v>0</v>
      </c>
      <c r="BJ8" s="39">
        <f t="shared" si="1"/>
        <v>0</v>
      </c>
      <c r="BK8" s="39">
        <f t="shared" si="2"/>
        <v>0</v>
      </c>
      <c r="BL8" s="39"/>
      <c r="BM8" s="39"/>
      <c r="BN8" s="39"/>
      <c r="BO8" s="39">
        <f t="shared" si="3"/>
        <v>0</v>
      </c>
      <c r="BP8" s="39"/>
      <c r="BQ8" s="39"/>
      <c r="BR8" s="39"/>
      <c r="BS8" s="39">
        <f t="shared" si="4"/>
        <v>0</v>
      </c>
      <c r="BT8" s="39"/>
      <c r="BU8" s="39"/>
      <c r="BV8" s="39"/>
      <c r="BW8" s="39"/>
      <c r="BX8" s="39"/>
      <c r="BY8" s="39"/>
      <c r="BZ8" s="39"/>
      <c r="CA8" s="39"/>
      <c r="CB8" s="39">
        <f t="shared" si="5"/>
        <v>0</v>
      </c>
      <c r="CC8" s="39"/>
      <c r="CD8" s="39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</row>
    <row r="9" spans="1:129" s="35" customFormat="1" ht="38.25" hidden="1" x14ac:dyDescent="0.2">
      <c r="A9" s="35" t="s">
        <v>89</v>
      </c>
      <c r="B9" s="35" t="s">
        <v>90</v>
      </c>
      <c r="C9" s="35" t="s">
        <v>91</v>
      </c>
      <c r="D9" s="35" t="s">
        <v>92</v>
      </c>
      <c r="E9" s="35" t="s">
        <v>101</v>
      </c>
      <c r="F9" s="35" t="s">
        <v>102</v>
      </c>
      <c r="G9" s="35" t="s">
        <v>104</v>
      </c>
      <c r="H9" s="29">
        <v>2023</v>
      </c>
      <c r="I9" s="29" t="s">
        <v>99</v>
      </c>
      <c r="J9" s="48" t="s">
        <v>99</v>
      </c>
      <c r="K9" s="29" t="s">
        <v>100</v>
      </c>
      <c r="L9" s="29"/>
      <c r="M9" s="29"/>
      <c r="N9" s="29"/>
      <c r="O9" s="29"/>
      <c r="P9" s="29">
        <v>202</v>
      </c>
      <c r="Q9" s="29">
        <v>56</v>
      </c>
      <c r="R9" s="42">
        <v>7</v>
      </c>
      <c r="S9" s="29">
        <v>1702</v>
      </c>
      <c r="T9" s="29">
        <v>8888</v>
      </c>
      <c r="U9" s="29">
        <v>8888</v>
      </c>
      <c r="V9" s="29" t="str">
        <f>VLOOKUP(W9,'Ítems Presupuestarios'!$A$3:$C$55,3,FALSE)</f>
        <v>78-Transferencias o Donaciones para Inversión</v>
      </c>
      <c r="W9" s="29">
        <v>780204</v>
      </c>
      <c r="X9" s="29" t="str">
        <f>VLOOKUP(W9,'Ítems Presupuestarios'!$A$3:$C$55,2,FALSE)</f>
        <v>Transferencias y Donaciones al Sector Privado no Financiero</v>
      </c>
      <c r="Y9" s="36">
        <v>0</v>
      </c>
      <c r="Z9" s="36"/>
      <c r="AA9" s="36"/>
      <c r="AB9" s="36">
        <v>0</v>
      </c>
      <c r="AC9" s="36"/>
      <c r="AD9" s="36"/>
      <c r="AE9" s="92">
        <f>966.98-966.98</f>
        <v>0</v>
      </c>
      <c r="AF9" s="37"/>
      <c r="AG9" s="37"/>
      <c r="AH9" s="36">
        <v>0</v>
      </c>
      <c r="AI9" s="36"/>
      <c r="AJ9" s="36"/>
      <c r="AK9" s="36">
        <v>0</v>
      </c>
      <c r="AL9" s="36"/>
      <c r="AM9" s="36"/>
      <c r="AN9" s="36">
        <v>0</v>
      </c>
      <c r="AO9" s="36"/>
      <c r="AP9" s="36"/>
      <c r="AQ9" s="36">
        <v>0</v>
      </c>
      <c r="AR9" s="36"/>
      <c r="AS9" s="36"/>
      <c r="AT9" s="36">
        <v>0</v>
      </c>
      <c r="AU9" s="36"/>
      <c r="AV9" s="36"/>
      <c r="AW9" s="36">
        <v>0</v>
      </c>
      <c r="AX9" s="36"/>
      <c r="AY9" s="36"/>
      <c r="AZ9" s="36">
        <v>0</v>
      </c>
      <c r="BA9" s="36"/>
      <c r="BB9" s="36"/>
      <c r="BC9" s="36">
        <v>0</v>
      </c>
      <c r="BD9" s="36"/>
      <c r="BE9" s="36"/>
      <c r="BF9" s="36">
        <v>0</v>
      </c>
      <c r="BG9" s="36"/>
      <c r="BH9" s="36"/>
      <c r="BI9" s="41">
        <f t="shared" si="0"/>
        <v>0</v>
      </c>
      <c r="BJ9" s="39">
        <f t="shared" si="1"/>
        <v>0</v>
      </c>
      <c r="BK9" s="39">
        <f t="shared" si="2"/>
        <v>0</v>
      </c>
      <c r="BL9" s="39"/>
      <c r="BM9" s="39"/>
      <c r="BN9" s="39"/>
      <c r="BO9" s="39">
        <f t="shared" si="3"/>
        <v>0</v>
      </c>
      <c r="BP9" s="39"/>
      <c r="BQ9" s="39"/>
      <c r="BR9" s="39"/>
      <c r="BS9" s="39">
        <f t="shared" si="4"/>
        <v>0</v>
      </c>
      <c r="BT9" s="39"/>
      <c r="BU9" s="39"/>
      <c r="BV9" s="39"/>
      <c r="BW9" s="39"/>
      <c r="BX9" s="39"/>
      <c r="BY9" s="39"/>
      <c r="BZ9" s="39"/>
      <c r="CA9" s="39"/>
      <c r="CB9" s="39">
        <f t="shared" si="5"/>
        <v>0</v>
      </c>
      <c r="CC9" s="39"/>
      <c r="CD9" s="39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</row>
    <row r="10" spans="1:129" s="35" customFormat="1" ht="51" hidden="1" x14ac:dyDescent="0.2">
      <c r="A10" s="35" t="s">
        <v>89</v>
      </c>
      <c r="B10" s="35" t="s">
        <v>90</v>
      </c>
      <c r="C10" s="35" t="s">
        <v>91</v>
      </c>
      <c r="D10" s="35" t="s">
        <v>92</v>
      </c>
      <c r="E10" s="35" t="s">
        <v>105</v>
      </c>
      <c r="F10" s="35" t="s">
        <v>106</v>
      </c>
      <c r="G10" s="35" t="s">
        <v>107</v>
      </c>
      <c r="H10" s="29">
        <v>2023</v>
      </c>
      <c r="I10" s="48" t="s">
        <v>96</v>
      </c>
      <c r="J10" s="48" t="s">
        <v>96</v>
      </c>
      <c r="K10" s="48" t="s">
        <v>96</v>
      </c>
      <c r="L10" s="29" t="s">
        <v>163</v>
      </c>
      <c r="M10" s="29">
        <v>7</v>
      </c>
      <c r="N10" s="29">
        <v>7</v>
      </c>
      <c r="O10" s="29"/>
      <c r="P10" s="29">
        <v>202</v>
      </c>
      <c r="Q10" s="29">
        <v>56</v>
      </c>
      <c r="R10" s="42">
        <v>7</v>
      </c>
      <c r="S10" s="29">
        <v>1701</v>
      </c>
      <c r="T10" s="29">
        <v>8888</v>
      </c>
      <c r="U10" s="29">
        <v>8888</v>
      </c>
      <c r="V10" s="29" t="str">
        <f>VLOOKUP(W10,'Ítems Presupuestarios'!$A$3:$C$55,3,FALSE)</f>
        <v>78-Transferencias o Donaciones para Inversión</v>
      </c>
      <c r="W10" s="29">
        <v>780204</v>
      </c>
      <c r="X10" s="29" t="str">
        <f>VLOOKUP(W10,'Ítems Presupuestarios'!$A$3:$C$55,2,FALSE)</f>
        <v>Transferencias y Donaciones al Sector Privado no Financiero</v>
      </c>
      <c r="Y10" s="36">
        <v>0</v>
      </c>
      <c r="Z10" s="36"/>
      <c r="AA10" s="36"/>
      <c r="AB10" s="36">
        <v>0</v>
      </c>
      <c r="AC10" s="36"/>
      <c r="AD10" s="36"/>
      <c r="AE10" s="37">
        <v>128286.01</v>
      </c>
      <c r="AF10" s="37"/>
      <c r="AG10" s="37"/>
      <c r="AH10" s="36">
        <v>0</v>
      </c>
      <c r="AI10" s="36"/>
      <c r="AJ10" s="36"/>
      <c r="AK10" s="36">
        <v>0</v>
      </c>
      <c r="AL10" s="36"/>
      <c r="AM10" s="36"/>
      <c r="AN10" s="36">
        <v>0</v>
      </c>
      <c r="AO10" s="36"/>
      <c r="AP10" s="36"/>
      <c r="AQ10" s="36">
        <v>0</v>
      </c>
      <c r="AR10" s="36"/>
      <c r="AS10" s="36"/>
      <c r="AT10" s="36">
        <v>0</v>
      </c>
      <c r="AU10" s="36"/>
      <c r="AV10" s="36"/>
      <c r="AW10" s="36">
        <v>0</v>
      </c>
      <c r="AX10" s="36"/>
      <c r="AY10" s="36"/>
      <c r="AZ10" s="36">
        <v>0</v>
      </c>
      <c r="BA10" s="36"/>
      <c r="BB10" s="36"/>
      <c r="BC10" s="36">
        <v>0</v>
      </c>
      <c r="BD10" s="36"/>
      <c r="BE10" s="36"/>
      <c r="BF10" s="36">
        <v>0</v>
      </c>
      <c r="BG10" s="36"/>
      <c r="BH10" s="36"/>
      <c r="BI10" s="41">
        <f t="shared" si="0"/>
        <v>128286.01</v>
      </c>
      <c r="BJ10" s="39">
        <f t="shared" si="1"/>
        <v>0</v>
      </c>
      <c r="BK10" s="39">
        <f t="shared" si="2"/>
        <v>128286.01</v>
      </c>
      <c r="BL10" s="39"/>
      <c r="BM10" s="39"/>
      <c r="BN10" s="39"/>
      <c r="BO10" s="39">
        <f t="shared" si="3"/>
        <v>0</v>
      </c>
      <c r="BP10" s="39"/>
      <c r="BQ10" s="39"/>
      <c r="BR10" s="39"/>
      <c r="BS10" s="39">
        <f t="shared" si="4"/>
        <v>0</v>
      </c>
      <c r="BT10" s="39"/>
      <c r="BU10" s="39"/>
      <c r="BV10" s="39"/>
      <c r="BW10" s="39"/>
      <c r="BX10" s="39"/>
      <c r="BY10" s="39"/>
      <c r="BZ10" s="39"/>
      <c r="CA10" s="39"/>
      <c r="CB10" s="39">
        <f t="shared" si="5"/>
        <v>128286.01</v>
      </c>
      <c r="CC10" s="39"/>
      <c r="CD10" s="39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</row>
    <row r="11" spans="1:129" s="35" customFormat="1" ht="38.25" hidden="1" x14ac:dyDescent="0.2">
      <c r="A11" s="35" t="s">
        <v>89</v>
      </c>
      <c r="B11" s="35" t="s">
        <v>90</v>
      </c>
      <c r="C11" s="35" t="s">
        <v>91</v>
      </c>
      <c r="D11" s="35" t="s">
        <v>92</v>
      </c>
      <c r="E11" s="35" t="s">
        <v>105</v>
      </c>
      <c r="F11" s="35" t="s">
        <v>106</v>
      </c>
      <c r="G11" s="35" t="s">
        <v>108</v>
      </c>
      <c r="H11" s="29">
        <v>2023</v>
      </c>
      <c r="I11" s="29" t="s">
        <v>99</v>
      </c>
      <c r="J11" s="48" t="s">
        <v>99</v>
      </c>
      <c r="K11" s="29" t="s">
        <v>100</v>
      </c>
      <c r="L11" s="29"/>
      <c r="M11" s="29"/>
      <c r="N11" s="29"/>
      <c r="O11" s="29"/>
      <c r="P11" s="29">
        <v>202</v>
      </c>
      <c r="Q11" s="29">
        <v>56</v>
      </c>
      <c r="R11" s="42">
        <v>7</v>
      </c>
      <c r="S11" s="29">
        <v>1702</v>
      </c>
      <c r="T11" s="29">
        <v>8888</v>
      </c>
      <c r="U11" s="29">
        <v>8888</v>
      </c>
      <c r="V11" s="29" t="str">
        <f>VLOOKUP(W11,'Ítems Presupuestarios'!$A$3:$C$55,3,FALSE)</f>
        <v>78-Transferencias o Donaciones para Inversión</v>
      </c>
      <c r="W11" s="29">
        <v>780204</v>
      </c>
      <c r="X11" s="29" t="str">
        <f>VLOOKUP(W11,'Ítems Presupuestarios'!$A$3:$C$55,2,FALSE)</f>
        <v>Transferencias y Donaciones al Sector Privado no Financiero</v>
      </c>
      <c r="Y11" s="36">
        <v>0</v>
      </c>
      <c r="Z11" s="36"/>
      <c r="AA11" s="36"/>
      <c r="AB11" s="36">
        <v>0</v>
      </c>
      <c r="AC11" s="36"/>
      <c r="AD11" s="36"/>
      <c r="AE11" s="37">
        <v>644.65</v>
      </c>
      <c r="AF11" s="37"/>
      <c r="AG11" s="37"/>
      <c r="AH11" s="36">
        <v>0</v>
      </c>
      <c r="AI11" s="36"/>
      <c r="AJ11" s="36"/>
      <c r="AK11" s="36">
        <v>0</v>
      </c>
      <c r="AL11" s="36"/>
      <c r="AM11" s="36"/>
      <c r="AN11" s="36">
        <v>0</v>
      </c>
      <c r="AO11" s="36"/>
      <c r="AP11" s="36"/>
      <c r="AQ11" s="36">
        <v>0</v>
      </c>
      <c r="AR11" s="36"/>
      <c r="AS11" s="36"/>
      <c r="AT11" s="36">
        <v>0</v>
      </c>
      <c r="AU11" s="36"/>
      <c r="AV11" s="36"/>
      <c r="AW11" s="36">
        <v>0</v>
      </c>
      <c r="AX11" s="36"/>
      <c r="AY11" s="36"/>
      <c r="AZ11" s="36">
        <v>0</v>
      </c>
      <c r="BA11" s="36"/>
      <c r="BB11" s="36"/>
      <c r="BC11" s="36">
        <v>0</v>
      </c>
      <c r="BD11" s="36"/>
      <c r="BE11" s="36"/>
      <c r="BF11" s="36">
        <v>0</v>
      </c>
      <c r="BG11" s="36"/>
      <c r="BH11" s="36"/>
      <c r="BI11" s="41">
        <f t="shared" si="0"/>
        <v>644.65</v>
      </c>
      <c r="BJ11" s="39">
        <f t="shared" si="1"/>
        <v>0</v>
      </c>
      <c r="BK11" s="39">
        <f t="shared" si="2"/>
        <v>644.65</v>
      </c>
      <c r="BL11" s="39"/>
      <c r="BM11" s="39"/>
      <c r="BN11" s="39"/>
      <c r="BO11" s="39">
        <f t="shared" si="3"/>
        <v>0</v>
      </c>
      <c r="BP11" s="39"/>
      <c r="BQ11" s="39"/>
      <c r="BR11" s="39"/>
      <c r="BS11" s="39">
        <f t="shared" si="4"/>
        <v>0</v>
      </c>
      <c r="BT11" s="39"/>
      <c r="BU11" s="39"/>
      <c r="BV11" s="39"/>
      <c r="BW11" s="39"/>
      <c r="BX11" s="39"/>
      <c r="BY11" s="39"/>
      <c r="BZ11" s="39"/>
      <c r="CA11" s="39"/>
      <c r="CB11" s="39">
        <f t="shared" si="5"/>
        <v>644.65</v>
      </c>
      <c r="CC11" s="39"/>
      <c r="CD11" s="39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</row>
    <row r="12" spans="1:129" s="35" customFormat="1" ht="63.75" hidden="1" x14ac:dyDescent="0.2">
      <c r="A12" s="35" t="s">
        <v>89</v>
      </c>
      <c r="B12" s="35" t="s">
        <v>90</v>
      </c>
      <c r="C12" s="35" t="s">
        <v>91</v>
      </c>
      <c r="D12" s="35" t="s">
        <v>109</v>
      </c>
      <c r="E12" s="35" t="s">
        <v>110</v>
      </c>
      <c r="F12" s="35" t="s">
        <v>111</v>
      </c>
      <c r="G12" s="35" t="s">
        <v>112</v>
      </c>
      <c r="H12" s="29">
        <v>2023</v>
      </c>
      <c r="I12" s="48" t="s">
        <v>96</v>
      </c>
      <c r="J12" s="48" t="s">
        <v>96</v>
      </c>
      <c r="K12" s="48" t="s">
        <v>96</v>
      </c>
      <c r="L12" s="29" t="s">
        <v>163</v>
      </c>
      <c r="M12" s="29">
        <v>27</v>
      </c>
      <c r="N12" s="29">
        <v>27</v>
      </c>
      <c r="O12" s="29"/>
      <c r="P12" s="29">
        <v>202</v>
      </c>
      <c r="Q12" s="29">
        <v>56</v>
      </c>
      <c r="R12" s="42">
        <v>7</v>
      </c>
      <c r="S12" s="29">
        <v>1701</v>
      </c>
      <c r="T12" s="29">
        <v>8888</v>
      </c>
      <c r="U12" s="29">
        <v>8888</v>
      </c>
      <c r="V12" s="29" t="str">
        <f>VLOOKUP(W12,'Ítems Presupuestarios'!$A$3:$C$55,3,FALSE)</f>
        <v>78-Transferencias o Donaciones para Inversión</v>
      </c>
      <c r="W12" s="29">
        <v>780204</v>
      </c>
      <c r="X12" s="29" t="str">
        <f>VLOOKUP(W12,'Ítems Presupuestarios'!$A$3:$C$55,2,FALSE)</f>
        <v>Transferencias y Donaciones al Sector Privado no Financiero</v>
      </c>
      <c r="Y12" s="36">
        <v>0</v>
      </c>
      <c r="Z12" s="36"/>
      <c r="AA12" s="36"/>
      <c r="AB12" s="36">
        <v>0</v>
      </c>
      <c r="AC12" s="36"/>
      <c r="AD12" s="36"/>
      <c r="AE12" s="37">
        <v>3387307.88</v>
      </c>
      <c r="AF12" s="37"/>
      <c r="AG12" s="37"/>
      <c r="AH12" s="36">
        <v>0</v>
      </c>
      <c r="AI12" s="36"/>
      <c r="AJ12" s="36"/>
      <c r="AK12" s="36">
        <v>0</v>
      </c>
      <c r="AL12" s="36"/>
      <c r="AM12" s="36"/>
      <c r="AN12" s="36">
        <v>0</v>
      </c>
      <c r="AO12" s="36"/>
      <c r="AP12" s="36"/>
      <c r="AQ12" s="36">
        <v>0</v>
      </c>
      <c r="AR12" s="36"/>
      <c r="AS12" s="36"/>
      <c r="AT12" s="36">
        <v>0</v>
      </c>
      <c r="AU12" s="36"/>
      <c r="AV12" s="36"/>
      <c r="AW12" s="36">
        <v>0</v>
      </c>
      <c r="AX12" s="36"/>
      <c r="AY12" s="36"/>
      <c r="AZ12" s="36">
        <v>0</v>
      </c>
      <c r="BA12" s="36"/>
      <c r="BB12" s="36"/>
      <c r="BC12" s="36">
        <v>0</v>
      </c>
      <c r="BD12" s="36"/>
      <c r="BE12" s="36"/>
      <c r="BF12" s="36">
        <v>0</v>
      </c>
      <c r="BG12" s="36"/>
      <c r="BH12" s="36"/>
      <c r="BI12" s="41">
        <f t="shared" si="0"/>
        <v>3387307.88</v>
      </c>
      <c r="BJ12" s="39">
        <f t="shared" si="1"/>
        <v>0</v>
      </c>
      <c r="BK12" s="39">
        <f t="shared" si="2"/>
        <v>3387307.88</v>
      </c>
      <c r="BL12" s="39"/>
      <c r="BM12" s="39"/>
      <c r="BN12" s="39"/>
      <c r="BO12" s="39">
        <f t="shared" si="3"/>
        <v>0</v>
      </c>
      <c r="BP12" s="39"/>
      <c r="BQ12" s="39"/>
      <c r="BR12" s="39"/>
      <c r="BS12" s="39">
        <f t="shared" si="4"/>
        <v>0</v>
      </c>
      <c r="BT12" s="39"/>
      <c r="BU12" s="39"/>
      <c r="BV12" s="39"/>
      <c r="BW12" s="39"/>
      <c r="BX12" s="39"/>
      <c r="BY12" s="39"/>
      <c r="BZ12" s="39"/>
      <c r="CA12" s="39"/>
      <c r="CB12" s="39">
        <f t="shared" si="5"/>
        <v>3387307.88</v>
      </c>
      <c r="CC12" s="39"/>
      <c r="CD12" s="39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</row>
    <row r="13" spans="1:129" s="35" customFormat="1" ht="63.75" hidden="1" x14ac:dyDescent="0.2">
      <c r="A13" s="35" t="s">
        <v>89</v>
      </c>
      <c r="B13" s="35" t="s">
        <v>90</v>
      </c>
      <c r="C13" s="35" t="s">
        <v>91</v>
      </c>
      <c r="D13" s="35" t="s">
        <v>109</v>
      </c>
      <c r="E13" s="35" t="s">
        <v>110</v>
      </c>
      <c r="F13" s="35" t="s">
        <v>111</v>
      </c>
      <c r="G13" s="35" t="s">
        <v>114</v>
      </c>
      <c r="H13" s="29">
        <v>2023</v>
      </c>
      <c r="I13" s="29" t="s">
        <v>99</v>
      </c>
      <c r="J13" s="48" t="s">
        <v>99</v>
      </c>
      <c r="K13" s="29" t="s">
        <v>100</v>
      </c>
      <c r="L13" s="29"/>
      <c r="M13" s="29"/>
      <c r="N13" s="29"/>
      <c r="O13" s="29"/>
      <c r="P13" s="29">
        <v>202</v>
      </c>
      <c r="Q13" s="29">
        <v>56</v>
      </c>
      <c r="R13" s="42">
        <v>7</v>
      </c>
      <c r="S13" s="29">
        <v>1702</v>
      </c>
      <c r="T13" s="29">
        <v>8888</v>
      </c>
      <c r="U13" s="29">
        <v>8888</v>
      </c>
      <c r="V13" s="29" t="str">
        <f>VLOOKUP(W13,'Ítems Presupuestarios'!$A$3:$C$55,3,FALSE)</f>
        <v>78-Transferencias o Donaciones para Inversión</v>
      </c>
      <c r="W13" s="29">
        <v>780204</v>
      </c>
      <c r="X13" s="29" t="str">
        <f>VLOOKUP(W13,'Ítems Presupuestarios'!$A$3:$C$55,2,FALSE)</f>
        <v>Transferencias y Donaciones al Sector Privado no Financiero</v>
      </c>
      <c r="Y13" s="36">
        <v>0</v>
      </c>
      <c r="Z13" s="36"/>
      <c r="AA13" s="36"/>
      <c r="AB13" s="36">
        <v>0</v>
      </c>
      <c r="AC13" s="36"/>
      <c r="AD13" s="36"/>
      <c r="AE13" s="37">
        <v>17021.650000000001</v>
      </c>
      <c r="AF13" s="37"/>
      <c r="AG13" s="37"/>
      <c r="AH13" s="36">
        <v>0</v>
      </c>
      <c r="AI13" s="36"/>
      <c r="AJ13" s="36"/>
      <c r="AK13" s="36">
        <v>0</v>
      </c>
      <c r="AL13" s="36"/>
      <c r="AM13" s="36"/>
      <c r="AN13" s="36">
        <v>0</v>
      </c>
      <c r="AO13" s="36"/>
      <c r="AP13" s="36"/>
      <c r="AQ13" s="36">
        <v>0</v>
      </c>
      <c r="AR13" s="36"/>
      <c r="AS13" s="36"/>
      <c r="AT13" s="36">
        <v>0</v>
      </c>
      <c r="AU13" s="36"/>
      <c r="AV13" s="36"/>
      <c r="AW13" s="36">
        <v>0</v>
      </c>
      <c r="AX13" s="36"/>
      <c r="AY13" s="36"/>
      <c r="AZ13" s="36">
        <v>0</v>
      </c>
      <c r="BA13" s="36"/>
      <c r="BB13" s="36"/>
      <c r="BC13" s="36">
        <v>0</v>
      </c>
      <c r="BD13" s="36"/>
      <c r="BE13" s="36"/>
      <c r="BF13" s="36">
        <v>0</v>
      </c>
      <c r="BG13" s="36"/>
      <c r="BH13" s="36"/>
      <c r="BI13" s="41">
        <f t="shared" si="0"/>
        <v>17021.650000000001</v>
      </c>
      <c r="BJ13" s="39">
        <f t="shared" si="1"/>
        <v>0</v>
      </c>
      <c r="BK13" s="39">
        <f t="shared" si="2"/>
        <v>17021.650000000001</v>
      </c>
      <c r="BL13" s="39"/>
      <c r="BM13" s="39"/>
      <c r="BN13" s="39"/>
      <c r="BO13" s="39">
        <f t="shared" si="3"/>
        <v>0</v>
      </c>
      <c r="BP13" s="39"/>
      <c r="BQ13" s="39"/>
      <c r="BR13" s="39"/>
      <c r="BS13" s="39">
        <f t="shared" si="4"/>
        <v>0</v>
      </c>
      <c r="BT13" s="39"/>
      <c r="BU13" s="39"/>
      <c r="BV13" s="39"/>
      <c r="BW13" s="39"/>
      <c r="BX13" s="39"/>
      <c r="BY13" s="39"/>
      <c r="BZ13" s="39"/>
      <c r="CA13" s="39"/>
      <c r="CB13" s="39">
        <f t="shared" si="5"/>
        <v>17021.650000000001</v>
      </c>
      <c r="CC13" s="39"/>
      <c r="CD13" s="39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</row>
    <row r="14" spans="1:129" s="35" customFormat="1" ht="63.75" hidden="1" x14ac:dyDescent="0.2">
      <c r="A14" s="35" t="s">
        <v>89</v>
      </c>
      <c r="B14" s="35" t="s">
        <v>90</v>
      </c>
      <c r="C14" s="35" t="s">
        <v>91</v>
      </c>
      <c r="D14" s="35" t="s">
        <v>109</v>
      </c>
      <c r="E14" s="35" t="s">
        <v>110</v>
      </c>
      <c r="F14" s="35" t="s">
        <v>111</v>
      </c>
      <c r="G14" s="35" t="s">
        <v>115</v>
      </c>
      <c r="H14" s="29">
        <v>2023</v>
      </c>
      <c r="I14" s="48" t="s">
        <v>96</v>
      </c>
      <c r="J14" s="48" t="s">
        <v>96</v>
      </c>
      <c r="K14" s="48" t="s">
        <v>96</v>
      </c>
      <c r="L14" s="29" t="s">
        <v>163</v>
      </c>
      <c r="M14" s="29">
        <v>2</v>
      </c>
      <c r="N14" s="29">
        <v>2</v>
      </c>
      <c r="O14" s="29"/>
      <c r="P14" s="29">
        <v>202</v>
      </c>
      <c r="Q14" s="29">
        <v>56</v>
      </c>
      <c r="R14" s="42">
        <v>7</v>
      </c>
      <c r="S14" s="29">
        <v>1701</v>
      </c>
      <c r="T14" s="29">
        <v>8888</v>
      </c>
      <c r="U14" s="29">
        <v>8888</v>
      </c>
      <c r="V14" s="29" t="str">
        <f>VLOOKUP(W14,'Ítems Presupuestarios'!$A$3:$C$55,3,FALSE)</f>
        <v>78-Transferencias o Donaciones para Inversión</v>
      </c>
      <c r="W14" s="29">
        <v>780204</v>
      </c>
      <c r="X14" s="29" t="str">
        <f>VLOOKUP(W14,'Ítems Presupuestarios'!$A$3:$C$55,2,FALSE)</f>
        <v>Transferencias y Donaciones al Sector Privado no Financiero</v>
      </c>
      <c r="Y14" s="36">
        <v>0</v>
      </c>
      <c r="Z14" s="36"/>
      <c r="AA14" s="36"/>
      <c r="AB14" s="36">
        <v>0</v>
      </c>
      <c r="AC14" s="36"/>
      <c r="AD14" s="36"/>
      <c r="AE14" s="37">
        <v>1770949.84</v>
      </c>
      <c r="AF14" s="37"/>
      <c r="AG14" s="37"/>
      <c r="AH14" s="36">
        <v>0</v>
      </c>
      <c r="AI14" s="36"/>
      <c r="AJ14" s="36"/>
      <c r="AK14" s="36">
        <v>0</v>
      </c>
      <c r="AL14" s="36"/>
      <c r="AM14" s="36"/>
      <c r="AN14" s="36">
        <v>0</v>
      </c>
      <c r="AO14" s="36"/>
      <c r="AP14" s="36"/>
      <c r="AQ14" s="36">
        <v>0</v>
      </c>
      <c r="AR14" s="36"/>
      <c r="AS14" s="36"/>
      <c r="AT14" s="36">
        <v>0</v>
      </c>
      <c r="AU14" s="36"/>
      <c r="AV14" s="36"/>
      <c r="AW14" s="36">
        <v>0</v>
      </c>
      <c r="AX14" s="36"/>
      <c r="AY14" s="36"/>
      <c r="AZ14" s="36">
        <v>0</v>
      </c>
      <c r="BA14" s="36"/>
      <c r="BB14" s="36"/>
      <c r="BC14" s="36">
        <v>0</v>
      </c>
      <c r="BD14" s="36"/>
      <c r="BE14" s="36"/>
      <c r="BF14" s="36">
        <v>0</v>
      </c>
      <c r="BG14" s="36"/>
      <c r="BH14" s="36"/>
      <c r="BI14" s="41">
        <f t="shared" si="0"/>
        <v>1770949.84</v>
      </c>
      <c r="BJ14" s="39">
        <f t="shared" si="1"/>
        <v>0</v>
      </c>
      <c r="BK14" s="39">
        <f t="shared" si="2"/>
        <v>1770949.84</v>
      </c>
      <c r="BL14" s="39"/>
      <c r="BM14" s="39"/>
      <c r="BN14" s="39"/>
      <c r="BO14" s="39">
        <f t="shared" si="3"/>
        <v>0</v>
      </c>
      <c r="BP14" s="39"/>
      <c r="BQ14" s="39"/>
      <c r="BR14" s="39"/>
      <c r="BS14" s="39">
        <f t="shared" si="4"/>
        <v>0</v>
      </c>
      <c r="BT14" s="39"/>
      <c r="BU14" s="39"/>
      <c r="BV14" s="39"/>
      <c r="BW14" s="39"/>
      <c r="BX14" s="39"/>
      <c r="BY14" s="39"/>
      <c r="BZ14" s="39"/>
      <c r="CA14" s="39"/>
      <c r="CB14" s="39">
        <f t="shared" si="5"/>
        <v>1770949.84</v>
      </c>
      <c r="CC14" s="39"/>
      <c r="CD14" s="39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</row>
    <row r="15" spans="1:129" s="35" customFormat="1" ht="63.75" hidden="1" x14ac:dyDescent="0.2">
      <c r="A15" s="35" t="s">
        <v>89</v>
      </c>
      <c r="B15" s="35" t="s">
        <v>90</v>
      </c>
      <c r="C15" s="35" t="s">
        <v>91</v>
      </c>
      <c r="D15" s="35" t="s">
        <v>109</v>
      </c>
      <c r="E15" s="35" t="s">
        <v>110</v>
      </c>
      <c r="F15" s="35" t="s">
        <v>111</v>
      </c>
      <c r="G15" s="35" t="s">
        <v>116</v>
      </c>
      <c r="H15" s="29">
        <v>2023</v>
      </c>
      <c r="I15" s="29" t="s">
        <v>99</v>
      </c>
      <c r="J15" s="48" t="s">
        <v>99</v>
      </c>
      <c r="K15" s="29" t="s">
        <v>100</v>
      </c>
      <c r="L15" s="29"/>
      <c r="M15" s="29"/>
      <c r="N15" s="29"/>
      <c r="O15" s="29"/>
      <c r="P15" s="29">
        <v>202</v>
      </c>
      <c r="Q15" s="29">
        <v>56</v>
      </c>
      <c r="R15" s="42">
        <v>7</v>
      </c>
      <c r="S15" s="29">
        <v>1702</v>
      </c>
      <c r="T15" s="29">
        <v>8888</v>
      </c>
      <c r="U15" s="29">
        <v>8888</v>
      </c>
      <c r="V15" s="29" t="str">
        <f>VLOOKUP(W15,'Ítems Presupuestarios'!$A$3:$C$55,3,FALSE)</f>
        <v>78-Transferencias o Donaciones para Inversión</v>
      </c>
      <c r="W15" s="29">
        <v>780204</v>
      </c>
      <c r="X15" s="29" t="str">
        <f>VLOOKUP(W15,'Ítems Presupuestarios'!$A$3:$C$55,2,FALSE)</f>
        <v>Transferencias y Donaciones al Sector Privado no Financiero</v>
      </c>
      <c r="Y15" s="36">
        <v>0</v>
      </c>
      <c r="Z15" s="36"/>
      <c r="AA15" s="36"/>
      <c r="AB15" s="36">
        <v>0</v>
      </c>
      <c r="AC15" s="36"/>
      <c r="AD15" s="36"/>
      <c r="AE15" s="37">
        <v>8899.25</v>
      </c>
      <c r="AF15" s="37"/>
      <c r="AG15" s="37"/>
      <c r="AH15" s="36">
        <v>0</v>
      </c>
      <c r="AI15" s="36"/>
      <c r="AJ15" s="36"/>
      <c r="AK15" s="36">
        <v>0</v>
      </c>
      <c r="AL15" s="36"/>
      <c r="AM15" s="36"/>
      <c r="AN15" s="36">
        <v>0</v>
      </c>
      <c r="AO15" s="36"/>
      <c r="AP15" s="36"/>
      <c r="AQ15" s="36">
        <v>0</v>
      </c>
      <c r="AR15" s="36"/>
      <c r="AS15" s="36"/>
      <c r="AT15" s="36">
        <v>0</v>
      </c>
      <c r="AU15" s="36"/>
      <c r="AV15" s="36"/>
      <c r="AW15" s="36">
        <v>0</v>
      </c>
      <c r="AX15" s="36"/>
      <c r="AY15" s="36"/>
      <c r="AZ15" s="36">
        <v>0</v>
      </c>
      <c r="BA15" s="36"/>
      <c r="BB15" s="36"/>
      <c r="BC15" s="36">
        <v>0</v>
      </c>
      <c r="BD15" s="36"/>
      <c r="BE15" s="36"/>
      <c r="BF15" s="36">
        <v>0</v>
      </c>
      <c r="BG15" s="36"/>
      <c r="BH15" s="36"/>
      <c r="BI15" s="41">
        <f t="shared" si="0"/>
        <v>8899.25</v>
      </c>
      <c r="BJ15" s="39">
        <f t="shared" si="1"/>
        <v>0</v>
      </c>
      <c r="BK15" s="39">
        <f t="shared" si="2"/>
        <v>8899.25</v>
      </c>
      <c r="BL15" s="39"/>
      <c r="BM15" s="39"/>
      <c r="BN15" s="39"/>
      <c r="BO15" s="39">
        <f t="shared" si="3"/>
        <v>0</v>
      </c>
      <c r="BP15" s="39"/>
      <c r="BQ15" s="39"/>
      <c r="BR15" s="39"/>
      <c r="BS15" s="39">
        <f t="shared" si="4"/>
        <v>0</v>
      </c>
      <c r="BT15" s="39"/>
      <c r="BU15" s="39"/>
      <c r="BV15" s="39"/>
      <c r="BW15" s="39"/>
      <c r="BX15" s="39"/>
      <c r="BY15" s="39"/>
      <c r="BZ15" s="39"/>
      <c r="CA15" s="39"/>
      <c r="CB15" s="39">
        <f t="shared" si="5"/>
        <v>8899.25</v>
      </c>
      <c r="CC15" s="39"/>
      <c r="CD15" s="39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</row>
    <row r="16" spans="1:129" s="35" customFormat="1" ht="51" hidden="1" x14ac:dyDescent="0.2">
      <c r="A16" s="35" t="s">
        <v>89</v>
      </c>
      <c r="B16" s="35" t="s">
        <v>90</v>
      </c>
      <c r="C16" s="35" t="s">
        <v>91</v>
      </c>
      <c r="D16" s="35" t="s">
        <v>109</v>
      </c>
      <c r="E16" s="35" t="s">
        <v>117</v>
      </c>
      <c r="F16" s="35" t="s">
        <v>118</v>
      </c>
      <c r="G16" s="35" t="s">
        <v>119</v>
      </c>
      <c r="H16" s="29">
        <v>2023</v>
      </c>
      <c r="I16" s="48" t="s">
        <v>96</v>
      </c>
      <c r="J16" s="48" t="s">
        <v>96</v>
      </c>
      <c r="K16" s="48" t="s">
        <v>96</v>
      </c>
      <c r="L16" s="29" t="s">
        <v>163</v>
      </c>
      <c r="M16" s="29">
        <v>27</v>
      </c>
      <c r="N16" s="29">
        <v>27</v>
      </c>
      <c r="O16" s="29"/>
      <c r="P16" s="29">
        <v>202</v>
      </c>
      <c r="Q16" s="29">
        <v>56</v>
      </c>
      <c r="R16" s="42">
        <v>7</v>
      </c>
      <c r="S16" s="29">
        <v>1701</v>
      </c>
      <c r="T16" s="29">
        <v>8888</v>
      </c>
      <c r="U16" s="29">
        <v>8888</v>
      </c>
      <c r="V16" s="29" t="str">
        <f>VLOOKUP(W16,'Ítems Presupuestarios'!$A$3:$C$55,3,FALSE)</f>
        <v>78-Transferencias o Donaciones para Inversión</v>
      </c>
      <c r="W16" s="29">
        <v>780204</v>
      </c>
      <c r="X16" s="29" t="str">
        <f>VLOOKUP(W16,'Ítems Presupuestarios'!$A$3:$C$55,2,FALSE)</f>
        <v>Transferencias y Donaciones al Sector Privado no Financiero</v>
      </c>
      <c r="Y16" s="36">
        <v>0</v>
      </c>
      <c r="Z16" s="36"/>
      <c r="AA16" s="36"/>
      <c r="AB16" s="36">
        <v>0</v>
      </c>
      <c r="AC16" s="36"/>
      <c r="AD16" s="36"/>
      <c r="AE16" s="37">
        <v>934243.83</v>
      </c>
      <c r="AF16" s="37"/>
      <c r="AG16" s="37"/>
      <c r="AH16" s="36">
        <v>0</v>
      </c>
      <c r="AI16" s="36"/>
      <c r="AJ16" s="36"/>
      <c r="AK16" s="36">
        <v>0</v>
      </c>
      <c r="AL16" s="36"/>
      <c r="AM16" s="36"/>
      <c r="AN16" s="36">
        <v>0</v>
      </c>
      <c r="AO16" s="36"/>
      <c r="AP16" s="36"/>
      <c r="AQ16" s="36">
        <v>0</v>
      </c>
      <c r="AR16" s="36"/>
      <c r="AS16" s="36"/>
      <c r="AT16" s="36">
        <v>0</v>
      </c>
      <c r="AU16" s="36"/>
      <c r="AV16" s="36"/>
      <c r="AW16" s="36">
        <v>0</v>
      </c>
      <c r="AX16" s="36"/>
      <c r="AY16" s="36"/>
      <c r="AZ16" s="36">
        <v>0</v>
      </c>
      <c r="BA16" s="36"/>
      <c r="BB16" s="36"/>
      <c r="BC16" s="36">
        <v>0</v>
      </c>
      <c r="BD16" s="36"/>
      <c r="BE16" s="36"/>
      <c r="BF16" s="36">
        <v>0</v>
      </c>
      <c r="BG16" s="36"/>
      <c r="BH16" s="36"/>
      <c r="BI16" s="41">
        <f t="shared" si="0"/>
        <v>934243.83</v>
      </c>
      <c r="BJ16" s="39">
        <f t="shared" si="1"/>
        <v>0</v>
      </c>
      <c r="BK16" s="39">
        <f t="shared" si="2"/>
        <v>934243.83</v>
      </c>
      <c r="BL16" s="39"/>
      <c r="BM16" s="39"/>
      <c r="BN16" s="39"/>
      <c r="BO16" s="39">
        <f t="shared" si="3"/>
        <v>0</v>
      </c>
      <c r="BP16" s="39"/>
      <c r="BQ16" s="39"/>
      <c r="BR16" s="39"/>
      <c r="BS16" s="39">
        <f t="shared" si="4"/>
        <v>0</v>
      </c>
      <c r="BT16" s="39"/>
      <c r="BU16" s="39"/>
      <c r="BV16" s="39"/>
      <c r="BW16" s="39"/>
      <c r="BX16" s="39"/>
      <c r="BY16" s="39"/>
      <c r="BZ16" s="39"/>
      <c r="CA16" s="39"/>
      <c r="CB16" s="39">
        <f t="shared" si="5"/>
        <v>934243.83</v>
      </c>
      <c r="CC16" s="39"/>
      <c r="CD16" s="39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</row>
    <row r="17" spans="1:129" s="35" customFormat="1" ht="51" hidden="1" x14ac:dyDescent="0.2">
      <c r="A17" s="35" t="s">
        <v>89</v>
      </c>
      <c r="B17" s="35" t="s">
        <v>90</v>
      </c>
      <c r="C17" s="35" t="s">
        <v>91</v>
      </c>
      <c r="D17" s="35" t="s">
        <v>109</v>
      </c>
      <c r="E17" s="35" t="s">
        <v>117</v>
      </c>
      <c r="F17" s="35" t="s">
        <v>118</v>
      </c>
      <c r="G17" s="35" t="s">
        <v>120</v>
      </c>
      <c r="H17" s="29">
        <v>2023</v>
      </c>
      <c r="I17" s="29" t="s">
        <v>99</v>
      </c>
      <c r="J17" s="48" t="s">
        <v>99</v>
      </c>
      <c r="K17" s="29" t="s">
        <v>100</v>
      </c>
      <c r="L17" s="29"/>
      <c r="M17" s="29"/>
      <c r="N17" s="29"/>
      <c r="O17" s="29"/>
      <c r="P17" s="29">
        <v>202</v>
      </c>
      <c r="Q17" s="29">
        <v>56</v>
      </c>
      <c r="R17" s="42">
        <v>7</v>
      </c>
      <c r="S17" s="29">
        <v>1702</v>
      </c>
      <c r="T17" s="29">
        <v>8888</v>
      </c>
      <c r="U17" s="29">
        <v>8888</v>
      </c>
      <c r="V17" s="29" t="str">
        <f>VLOOKUP(W17,'Ítems Presupuestarios'!$A$3:$C$55,3,FALSE)</f>
        <v>78-Transferencias o Donaciones para Inversión</v>
      </c>
      <c r="W17" s="29">
        <v>780204</v>
      </c>
      <c r="X17" s="29" t="str">
        <f>VLOOKUP(W17,'Ítems Presupuestarios'!$A$3:$C$55,2,FALSE)</f>
        <v>Transferencias y Donaciones al Sector Privado no Financiero</v>
      </c>
      <c r="Y17" s="36">
        <v>0</v>
      </c>
      <c r="Z17" s="36"/>
      <c r="AA17" s="36"/>
      <c r="AB17" s="36">
        <v>0</v>
      </c>
      <c r="AC17" s="36"/>
      <c r="AD17" s="36"/>
      <c r="AE17" s="37">
        <v>4694.6899999999996</v>
      </c>
      <c r="AF17" s="37"/>
      <c r="AG17" s="37"/>
      <c r="AH17" s="36">
        <v>0</v>
      </c>
      <c r="AI17" s="36"/>
      <c r="AJ17" s="36"/>
      <c r="AK17" s="36">
        <v>0</v>
      </c>
      <c r="AL17" s="36"/>
      <c r="AM17" s="36"/>
      <c r="AN17" s="36">
        <v>0</v>
      </c>
      <c r="AO17" s="36"/>
      <c r="AP17" s="36"/>
      <c r="AQ17" s="36">
        <v>0</v>
      </c>
      <c r="AR17" s="36"/>
      <c r="AS17" s="36"/>
      <c r="AT17" s="36">
        <v>0</v>
      </c>
      <c r="AU17" s="36"/>
      <c r="AV17" s="36"/>
      <c r="AW17" s="36">
        <v>0</v>
      </c>
      <c r="AX17" s="36"/>
      <c r="AY17" s="36"/>
      <c r="AZ17" s="36">
        <v>0</v>
      </c>
      <c r="BA17" s="36"/>
      <c r="BB17" s="36"/>
      <c r="BC17" s="36">
        <v>0</v>
      </c>
      <c r="BD17" s="36"/>
      <c r="BE17" s="36"/>
      <c r="BF17" s="36">
        <v>0</v>
      </c>
      <c r="BG17" s="36"/>
      <c r="BH17" s="36"/>
      <c r="BI17" s="41">
        <f t="shared" si="0"/>
        <v>4694.6899999999996</v>
      </c>
      <c r="BJ17" s="39">
        <f t="shared" si="1"/>
        <v>0</v>
      </c>
      <c r="BK17" s="39">
        <f t="shared" si="2"/>
        <v>4694.6899999999996</v>
      </c>
      <c r="BL17" s="39"/>
      <c r="BM17" s="39"/>
      <c r="BN17" s="39"/>
      <c r="BO17" s="39">
        <f t="shared" si="3"/>
        <v>0</v>
      </c>
      <c r="BP17" s="39"/>
      <c r="BQ17" s="39"/>
      <c r="BR17" s="39"/>
      <c r="BS17" s="39">
        <f t="shared" si="4"/>
        <v>0</v>
      </c>
      <c r="BT17" s="39"/>
      <c r="BU17" s="39"/>
      <c r="BV17" s="39"/>
      <c r="BW17" s="39"/>
      <c r="BX17" s="39"/>
      <c r="BY17" s="39"/>
      <c r="BZ17" s="39"/>
      <c r="CA17" s="39"/>
      <c r="CB17" s="39">
        <f t="shared" si="5"/>
        <v>4694.6899999999996</v>
      </c>
      <c r="CC17" s="39"/>
      <c r="CD17" s="39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</row>
    <row r="18" spans="1:129" s="35" customFormat="1" ht="51" hidden="1" x14ac:dyDescent="0.2">
      <c r="A18" s="35" t="s">
        <v>89</v>
      </c>
      <c r="B18" s="35" t="s">
        <v>90</v>
      </c>
      <c r="C18" s="35" t="s">
        <v>91</v>
      </c>
      <c r="D18" s="35" t="s">
        <v>109</v>
      </c>
      <c r="E18" s="35" t="s">
        <v>121</v>
      </c>
      <c r="F18" s="35" t="s">
        <v>122</v>
      </c>
      <c r="G18" s="35" t="s">
        <v>123</v>
      </c>
      <c r="H18" s="29">
        <v>2023</v>
      </c>
      <c r="I18" s="48" t="s">
        <v>96</v>
      </c>
      <c r="J18" s="48" t="s">
        <v>96</v>
      </c>
      <c r="K18" s="48" t="s">
        <v>96</v>
      </c>
      <c r="L18" s="29" t="s">
        <v>163</v>
      </c>
      <c r="M18" s="29">
        <v>27</v>
      </c>
      <c r="N18" s="29">
        <v>27</v>
      </c>
      <c r="O18" s="29"/>
      <c r="P18" s="29">
        <v>202</v>
      </c>
      <c r="Q18" s="29">
        <v>56</v>
      </c>
      <c r="R18" s="42">
        <v>7</v>
      </c>
      <c r="S18" s="29">
        <v>1701</v>
      </c>
      <c r="T18" s="29">
        <v>8888</v>
      </c>
      <c r="U18" s="29">
        <v>8888</v>
      </c>
      <c r="V18" s="29" t="str">
        <f>VLOOKUP(W18,'Ítems Presupuestarios'!$A$3:$C$55,3,FALSE)</f>
        <v>78-Transferencias o Donaciones para Inversión</v>
      </c>
      <c r="W18" s="29">
        <v>780204</v>
      </c>
      <c r="X18" s="29" t="str">
        <f>VLOOKUP(W18,'Ítems Presupuestarios'!$A$3:$C$55,2,FALSE)</f>
        <v>Transferencias y Donaciones al Sector Privado no Financiero</v>
      </c>
      <c r="Y18" s="36">
        <v>0</v>
      </c>
      <c r="Z18" s="36"/>
      <c r="AA18" s="36"/>
      <c r="AB18" s="36">
        <v>0</v>
      </c>
      <c r="AC18" s="36"/>
      <c r="AD18" s="36"/>
      <c r="AE18" s="37">
        <v>639756.41</v>
      </c>
      <c r="AF18" s="37"/>
      <c r="AG18" s="37"/>
      <c r="AH18" s="36">
        <v>0</v>
      </c>
      <c r="AI18" s="36"/>
      <c r="AJ18" s="36"/>
      <c r="AK18" s="36">
        <v>0</v>
      </c>
      <c r="AL18" s="36"/>
      <c r="AM18" s="36"/>
      <c r="AN18" s="36">
        <v>0</v>
      </c>
      <c r="AO18" s="36"/>
      <c r="AP18" s="36"/>
      <c r="AQ18" s="36">
        <v>0</v>
      </c>
      <c r="AR18" s="36"/>
      <c r="AS18" s="36"/>
      <c r="AT18" s="36">
        <v>0</v>
      </c>
      <c r="AU18" s="36"/>
      <c r="AV18" s="36"/>
      <c r="AW18" s="36">
        <v>0</v>
      </c>
      <c r="AX18" s="36"/>
      <c r="AY18" s="36"/>
      <c r="AZ18" s="36">
        <v>0</v>
      </c>
      <c r="BA18" s="36"/>
      <c r="BB18" s="36"/>
      <c r="BC18" s="36">
        <v>0</v>
      </c>
      <c r="BD18" s="36"/>
      <c r="BE18" s="36"/>
      <c r="BF18" s="36">
        <v>0</v>
      </c>
      <c r="BG18" s="36"/>
      <c r="BH18" s="36"/>
      <c r="BI18" s="41">
        <f t="shared" si="0"/>
        <v>639756.41</v>
      </c>
      <c r="BJ18" s="39">
        <f t="shared" si="1"/>
        <v>0</v>
      </c>
      <c r="BK18" s="39">
        <f t="shared" si="2"/>
        <v>639756.41</v>
      </c>
      <c r="BL18" s="39"/>
      <c r="BM18" s="39"/>
      <c r="BN18" s="39"/>
      <c r="BO18" s="39">
        <f t="shared" si="3"/>
        <v>0</v>
      </c>
      <c r="BP18" s="39"/>
      <c r="BQ18" s="39"/>
      <c r="BR18" s="39"/>
      <c r="BS18" s="39">
        <f t="shared" si="4"/>
        <v>0</v>
      </c>
      <c r="BT18" s="39"/>
      <c r="BU18" s="39"/>
      <c r="BV18" s="39"/>
      <c r="BW18" s="39"/>
      <c r="BX18" s="39"/>
      <c r="BY18" s="39"/>
      <c r="BZ18" s="39"/>
      <c r="CA18" s="39"/>
      <c r="CB18" s="39">
        <f t="shared" si="5"/>
        <v>639756.41</v>
      </c>
      <c r="CC18" s="39"/>
      <c r="CD18" s="39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</row>
    <row r="19" spans="1:129" s="35" customFormat="1" ht="51" hidden="1" x14ac:dyDescent="0.2">
      <c r="A19" s="35" t="s">
        <v>89</v>
      </c>
      <c r="B19" s="35" t="s">
        <v>90</v>
      </c>
      <c r="C19" s="35" t="s">
        <v>91</v>
      </c>
      <c r="D19" s="35" t="s">
        <v>109</v>
      </c>
      <c r="E19" s="35" t="s">
        <v>121</v>
      </c>
      <c r="F19" s="35" t="s">
        <v>122</v>
      </c>
      <c r="G19" s="35" t="s">
        <v>124</v>
      </c>
      <c r="H19" s="29">
        <v>2023</v>
      </c>
      <c r="I19" s="29" t="s">
        <v>99</v>
      </c>
      <c r="J19" s="48" t="s">
        <v>99</v>
      </c>
      <c r="K19" s="29" t="s">
        <v>100</v>
      </c>
      <c r="L19" s="29"/>
      <c r="M19" s="29"/>
      <c r="N19" s="29"/>
      <c r="O19" s="29"/>
      <c r="P19" s="29">
        <v>202</v>
      </c>
      <c r="Q19" s="29">
        <v>56</v>
      </c>
      <c r="R19" s="42">
        <v>7</v>
      </c>
      <c r="S19" s="29">
        <v>1702</v>
      </c>
      <c r="T19" s="29">
        <v>8888</v>
      </c>
      <c r="U19" s="29">
        <v>8888</v>
      </c>
      <c r="V19" s="29" t="str">
        <f>VLOOKUP(W19,'Ítems Presupuestarios'!$A$3:$C$55,3,FALSE)</f>
        <v>78-Transferencias o Donaciones para Inversión</v>
      </c>
      <c r="W19" s="29">
        <v>780204</v>
      </c>
      <c r="X19" s="29" t="str">
        <f>VLOOKUP(W19,'Ítems Presupuestarios'!$A$3:$C$55,2,FALSE)</f>
        <v>Transferencias y Donaciones al Sector Privado no Financiero</v>
      </c>
      <c r="Y19" s="36">
        <v>0</v>
      </c>
      <c r="Z19" s="36"/>
      <c r="AA19" s="36"/>
      <c r="AB19" s="36">
        <v>0</v>
      </c>
      <c r="AC19" s="36"/>
      <c r="AD19" s="36"/>
      <c r="AE19" s="37">
        <v>3214.86</v>
      </c>
      <c r="AF19" s="37"/>
      <c r="AG19" s="37"/>
      <c r="AH19" s="36">
        <v>0</v>
      </c>
      <c r="AI19" s="36"/>
      <c r="AJ19" s="36"/>
      <c r="AK19" s="36">
        <v>0</v>
      </c>
      <c r="AL19" s="36"/>
      <c r="AM19" s="36"/>
      <c r="AN19" s="36">
        <v>0</v>
      </c>
      <c r="AO19" s="36"/>
      <c r="AP19" s="36"/>
      <c r="AQ19" s="36">
        <v>0</v>
      </c>
      <c r="AR19" s="36"/>
      <c r="AS19" s="36"/>
      <c r="AT19" s="36">
        <v>0</v>
      </c>
      <c r="AU19" s="36"/>
      <c r="AV19" s="36"/>
      <c r="AW19" s="36">
        <v>0</v>
      </c>
      <c r="AX19" s="36"/>
      <c r="AY19" s="36"/>
      <c r="AZ19" s="36">
        <v>0</v>
      </c>
      <c r="BA19" s="36"/>
      <c r="BB19" s="36"/>
      <c r="BC19" s="36">
        <v>0</v>
      </c>
      <c r="BD19" s="36"/>
      <c r="BE19" s="36"/>
      <c r="BF19" s="36">
        <v>0</v>
      </c>
      <c r="BG19" s="36"/>
      <c r="BH19" s="36"/>
      <c r="BI19" s="41">
        <f t="shared" si="0"/>
        <v>3214.86</v>
      </c>
      <c r="BJ19" s="39">
        <f t="shared" si="1"/>
        <v>0</v>
      </c>
      <c r="BK19" s="39">
        <f t="shared" si="2"/>
        <v>3214.86</v>
      </c>
      <c r="BL19" s="39"/>
      <c r="BM19" s="39"/>
      <c r="BN19" s="39"/>
      <c r="BO19" s="39">
        <f t="shared" si="3"/>
        <v>0</v>
      </c>
      <c r="BP19" s="39"/>
      <c r="BQ19" s="39"/>
      <c r="BR19" s="39"/>
      <c r="BS19" s="39">
        <f t="shared" si="4"/>
        <v>0</v>
      </c>
      <c r="BT19" s="39"/>
      <c r="BU19" s="39"/>
      <c r="BV19" s="39"/>
      <c r="BW19" s="39"/>
      <c r="BX19" s="39"/>
      <c r="BY19" s="39"/>
      <c r="BZ19" s="39"/>
      <c r="CA19" s="39"/>
      <c r="CB19" s="39">
        <f t="shared" si="5"/>
        <v>3214.86</v>
      </c>
      <c r="CC19" s="39"/>
      <c r="CD19" s="39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</row>
    <row r="20" spans="1:129" s="35" customFormat="1" ht="68.25" hidden="1" customHeight="1" x14ac:dyDescent="0.2">
      <c r="A20" s="35" t="s">
        <v>89</v>
      </c>
      <c r="B20" s="35" t="s">
        <v>90</v>
      </c>
      <c r="C20" s="35" t="s">
        <v>91</v>
      </c>
      <c r="D20" s="35" t="s">
        <v>109</v>
      </c>
      <c r="E20" s="35" t="s">
        <v>121</v>
      </c>
      <c r="F20" s="29" t="s">
        <v>145</v>
      </c>
      <c r="G20" s="35" t="s">
        <v>149</v>
      </c>
      <c r="H20" s="29">
        <v>2023</v>
      </c>
      <c r="I20" s="29" t="s">
        <v>100</v>
      </c>
      <c r="J20" s="48" t="s">
        <v>100</v>
      </c>
      <c r="K20" s="29" t="s">
        <v>100</v>
      </c>
      <c r="L20" s="29" t="s">
        <v>164</v>
      </c>
      <c r="M20" s="29">
        <v>564</v>
      </c>
      <c r="N20" s="29">
        <v>564</v>
      </c>
      <c r="O20" s="29"/>
      <c r="P20" s="29">
        <v>202</v>
      </c>
      <c r="Q20" s="29">
        <v>56</v>
      </c>
      <c r="R20" s="42">
        <v>7</v>
      </c>
      <c r="S20" s="29">
        <v>1701</v>
      </c>
      <c r="T20" s="29">
        <v>8888</v>
      </c>
      <c r="U20" s="29">
        <v>8888</v>
      </c>
      <c r="V20" s="29" t="str">
        <f>VLOOKUP(W20,'Ítems Presupuestarios'!$A$3:$C$55,3,FALSE)</f>
        <v>73-Bienes y Servicios para Inversión</v>
      </c>
      <c r="W20" s="29">
        <v>730807</v>
      </c>
      <c r="X20" s="29" t="str">
        <f>VLOOKUP(W20,'Ítems Presupuestarios'!$A$3:$C$55,2,FALSE)</f>
        <v>Materiales de Impresión, Fotografía, Reproducción y Publicaciones</v>
      </c>
      <c r="Y20" s="36">
        <v>0</v>
      </c>
      <c r="Z20" s="36"/>
      <c r="AA20" s="36"/>
      <c r="AB20" s="36">
        <v>0</v>
      </c>
      <c r="AC20" s="36"/>
      <c r="AD20" s="36"/>
      <c r="AE20" s="36">
        <v>0</v>
      </c>
      <c r="AF20" s="36"/>
      <c r="AG20" s="36"/>
      <c r="AH20" s="37">
        <v>5000</v>
      </c>
      <c r="AI20" s="37"/>
      <c r="AJ20" s="37"/>
      <c r="AK20" s="36">
        <v>0</v>
      </c>
      <c r="AL20" s="36"/>
      <c r="AM20" s="36"/>
      <c r="AN20" s="36">
        <v>0</v>
      </c>
      <c r="AO20" s="36"/>
      <c r="AP20" s="36"/>
      <c r="AQ20" s="36">
        <v>0</v>
      </c>
      <c r="AR20" s="36"/>
      <c r="AS20" s="36"/>
      <c r="AT20" s="36">
        <v>0</v>
      </c>
      <c r="AU20" s="36"/>
      <c r="AV20" s="36"/>
      <c r="AW20" s="36">
        <v>0</v>
      </c>
      <c r="AX20" s="36"/>
      <c r="AY20" s="36"/>
      <c r="AZ20" s="36">
        <v>0</v>
      </c>
      <c r="BA20" s="36"/>
      <c r="BB20" s="36"/>
      <c r="BC20" s="36">
        <v>0</v>
      </c>
      <c r="BD20" s="36"/>
      <c r="BE20" s="36"/>
      <c r="BF20" s="36">
        <v>0</v>
      </c>
      <c r="BG20" s="36"/>
      <c r="BH20" s="36"/>
      <c r="BI20" s="41">
        <f t="shared" si="0"/>
        <v>5000</v>
      </c>
      <c r="BJ20" s="39">
        <f t="shared" si="1"/>
        <v>0</v>
      </c>
      <c r="BK20" s="39">
        <f t="shared" si="2"/>
        <v>5000</v>
      </c>
      <c r="BL20" s="39"/>
      <c r="BM20" s="39"/>
      <c r="BN20" s="39"/>
      <c r="BO20" s="39">
        <f t="shared" si="3"/>
        <v>0</v>
      </c>
      <c r="BP20" s="39"/>
      <c r="BQ20" s="39"/>
      <c r="BR20" s="39"/>
      <c r="BS20" s="39">
        <f t="shared" si="4"/>
        <v>0</v>
      </c>
      <c r="BT20" s="39"/>
      <c r="BU20" s="39"/>
      <c r="BV20" s="39"/>
      <c r="BW20" s="39"/>
      <c r="BX20" s="39"/>
      <c r="BY20" s="39"/>
      <c r="BZ20" s="39"/>
      <c r="CA20" s="39"/>
      <c r="CB20" s="39">
        <f t="shared" si="5"/>
        <v>5000</v>
      </c>
      <c r="CC20" s="39"/>
      <c r="CD20" s="39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</row>
    <row r="21" spans="1:129" s="35" customFormat="1" ht="63.75" hidden="1" x14ac:dyDescent="0.2">
      <c r="A21" s="35" t="s">
        <v>166</v>
      </c>
      <c r="B21" s="35" t="s">
        <v>90</v>
      </c>
      <c r="C21" s="35" t="s">
        <v>91</v>
      </c>
      <c r="D21" s="35" t="s">
        <v>125</v>
      </c>
      <c r="E21" s="35" t="s">
        <v>126</v>
      </c>
      <c r="F21" s="35" t="s">
        <v>118</v>
      </c>
      <c r="G21" s="35" t="s">
        <v>127</v>
      </c>
      <c r="H21" s="29">
        <v>2023</v>
      </c>
      <c r="I21" s="29" t="s">
        <v>100</v>
      </c>
      <c r="J21" s="48" t="s">
        <v>100</v>
      </c>
      <c r="K21" s="29" t="s">
        <v>100</v>
      </c>
      <c r="L21" s="29" t="s">
        <v>165</v>
      </c>
      <c r="M21" s="29">
        <v>23</v>
      </c>
      <c r="N21" s="29">
        <v>23</v>
      </c>
      <c r="O21" s="29"/>
      <c r="P21" s="29">
        <v>202</v>
      </c>
      <c r="Q21" s="29">
        <v>56</v>
      </c>
      <c r="R21" s="42">
        <v>7</v>
      </c>
      <c r="S21" s="29">
        <v>1701</v>
      </c>
      <c r="T21" s="29">
        <v>8888</v>
      </c>
      <c r="U21" s="29">
        <v>8888</v>
      </c>
      <c r="V21" s="29" t="str">
        <f>VLOOKUP(W21,'Ítems Presupuestarios'!$A$3:$C$55,3,FALSE)</f>
        <v>73-Bienes y Servicios para Inversión</v>
      </c>
      <c r="W21" s="29">
        <v>730606</v>
      </c>
      <c r="X21" s="29" t="str">
        <f>VLOOKUP(W21,'Ítems Presupuestarios'!$A$3:$C$55,2,FALSE)</f>
        <v>Honorarios por Contratos Civiles de Servicios</v>
      </c>
      <c r="Y21" s="36">
        <v>0</v>
      </c>
      <c r="Z21" s="36"/>
      <c r="AA21" s="36"/>
      <c r="AB21" s="36">
        <v>0</v>
      </c>
      <c r="AC21" s="36"/>
      <c r="AD21" s="36"/>
      <c r="AE21" s="39">
        <v>37879</v>
      </c>
      <c r="AF21" s="39"/>
      <c r="AG21" s="39"/>
      <c r="AH21" s="39">
        <v>37879</v>
      </c>
      <c r="AI21" s="39"/>
      <c r="AJ21" s="39"/>
      <c r="AK21" s="39">
        <v>37879</v>
      </c>
      <c r="AL21" s="39"/>
      <c r="AM21" s="39"/>
      <c r="AN21" s="39">
        <v>37879</v>
      </c>
      <c r="AO21" s="39"/>
      <c r="AP21" s="39"/>
      <c r="AQ21" s="39">
        <v>37879</v>
      </c>
      <c r="AR21" s="39"/>
      <c r="AS21" s="39"/>
      <c r="AT21" s="39">
        <v>37879</v>
      </c>
      <c r="AU21" s="39"/>
      <c r="AV21" s="39"/>
      <c r="AW21" s="39">
        <v>37879</v>
      </c>
      <c r="AX21" s="39"/>
      <c r="AY21" s="39"/>
      <c r="AZ21" s="39">
        <v>37879</v>
      </c>
      <c r="BA21" s="39"/>
      <c r="BB21" s="39"/>
      <c r="BC21" s="39">
        <v>37879</v>
      </c>
      <c r="BD21" s="39"/>
      <c r="BE21" s="39"/>
      <c r="BF21" s="39">
        <v>75758</v>
      </c>
      <c r="BG21" s="39"/>
      <c r="BH21" s="39"/>
      <c r="BI21" s="41">
        <f t="shared" si="0"/>
        <v>416669</v>
      </c>
      <c r="BJ21" s="39">
        <f t="shared" si="1"/>
        <v>0</v>
      </c>
      <c r="BK21" s="39">
        <f t="shared" si="2"/>
        <v>416669</v>
      </c>
      <c r="BL21" s="39">
        <v>101300</v>
      </c>
      <c r="BM21" s="39"/>
      <c r="BN21" s="39">
        <v>101300</v>
      </c>
      <c r="BO21" s="39">
        <f t="shared" si="3"/>
        <v>0</v>
      </c>
      <c r="BP21" s="39"/>
      <c r="BQ21" s="39"/>
      <c r="BR21" s="39"/>
      <c r="BS21" s="39">
        <f t="shared" si="4"/>
        <v>0</v>
      </c>
      <c r="BT21" s="39"/>
      <c r="BU21" s="39"/>
      <c r="BV21" s="39"/>
      <c r="BW21" s="39"/>
      <c r="BX21" s="39"/>
      <c r="BY21" s="39"/>
      <c r="BZ21" s="39"/>
      <c r="CA21" s="39"/>
      <c r="CB21" s="39">
        <f t="shared" si="5"/>
        <v>315369</v>
      </c>
      <c r="CC21" s="39"/>
      <c r="CD21" s="39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</row>
    <row r="22" spans="1:129" s="35" customFormat="1" ht="63.75" hidden="1" x14ac:dyDescent="0.2">
      <c r="A22" s="35" t="s">
        <v>166</v>
      </c>
      <c r="B22" s="35" t="s">
        <v>90</v>
      </c>
      <c r="C22" s="35" t="s">
        <v>91</v>
      </c>
      <c r="D22" s="35" t="s">
        <v>125</v>
      </c>
      <c r="E22" s="35" t="s">
        <v>126</v>
      </c>
      <c r="F22" s="35" t="s">
        <v>147</v>
      </c>
      <c r="G22" s="35" t="s">
        <v>146</v>
      </c>
      <c r="H22" s="29">
        <v>2023</v>
      </c>
      <c r="I22" s="29" t="s">
        <v>100</v>
      </c>
      <c r="J22" s="48" t="s">
        <v>100</v>
      </c>
      <c r="K22" s="29" t="s">
        <v>100</v>
      </c>
      <c r="L22" s="29" t="s">
        <v>164</v>
      </c>
      <c r="M22" s="29">
        <v>564</v>
      </c>
      <c r="N22" s="29">
        <v>564</v>
      </c>
      <c r="O22" s="29"/>
      <c r="P22" s="29">
        <v>202</v>
      </c>
      <c r="Q22" s="29">
        <v>56</v>
      </c>
      <c r="R22" s="42">
        <v>7</v>
      </c>
      <c r="S22" s="29">
        <v>1701</v>
      </c>
      <c r="T22" s="29">
        <v>8888</v>
      </c>
      <c r="U22" s="29">
        <v>8888</v>
      </c>
      <c r="V22" s="29" t="str">
        <f>VLOOKUP(W22,'Ítems Presupuestarios'!$A$3:$C$55,3,FALSE)</f>
        <v>73-Bienes y Servicios para Inversión</v>
      </c>
      <c r="W22" s="29">
        <v>730809</v>
      </c>
      <c r="X22" s="29" t="str">
        <f>VLOOKUP(W22,'Ítems Presupuestarios'!$A$3:$C$55,2,FALSE)</f>
        <v>Medicamentos</v>
      </c>
      <c r="Y22" s="36">
        <v>0</v>
      </c>
      <c r="Z22" s="36"/>
      <c r="AA22" s="36"/>
      <c r="AB22" s="36">
        <v>0</v>
      </c>
      <c r="AC22" s="36"/>
      <c r="AD22" s="36"/>
      <c r="AE22" s="36">
        <v>0</v>
      </c>
      <c r="AF22" s="36"/>
      <c r="AG22" s="36"/>
      <c r="AH22" s="36">
        <v>0</v>
      </c>
      <c r="AI22" s="36"/>
      <c r="AJ22" s="36"/>
      <c r="AK22" s="39">
        <v>300000</v>
      </c>
      <c r="AL22" s="39"/>
      <c r="AM22" s="39"/>
      <c r="AN22" s="36">
        <v>0</v>
      </c>
      <c r="AO22" s="36"/>
      <c r="AP22" s="36"/>
      <c r="AQ22" s="36">
        <v>0</v>
      </c>
      <c r="AR22" s="36"/>
      <c r="AS22" s="36"/>
      <c r="AT22" s="36">
        <v>0</v>
      </c>
      <c r="AU22" s="36"/>
      <c r="AV22" s="36"/>
      <c r="AW22" s="36">
        <v>0</v>
      </c>
      <c r="AX22" s="36"/>
      <c r="AY22" s="36"/>
      <c r="AZ22" s="36">
        <v>0</v>
      </c>
      <c r="BA22" s="36"/>
      <c r="BB22" s="36"/>
      <c r="BC22" s="36">
        <v>0</v>
      </c>
      <c r="BD22" s="36"/>
      <c r="BE22" s="36"/>
      <c r="BF22" s="36">
        <v>0</v>
      </c>
      <c r="BG22" s="36"/>
      <c r="BH22" s="36"/>
      <c r="BI22" s="41">
        <f t="shared" si="0"/>
        <v>300000</v>
      </c>
      <c r="BJ22" s="39">
        <f t="shared" si="1"/>
        <v>0</v>
      </c>
      <c r="BK22" s="39">
        <f t="shared" si="2"/>
        <v>300000</v>
      </c>
      <c r="BL22" s="39"/>
      <c r="BM22" s="39"/>
      <c r="BN22" s="39"/>
      <c r="BO22" s="39">
        <f t="shared" si="3"/>
        <v>0</v>
      </c>
      <c r="BP22" s="39"/>
      <c r="BQ22" s="39"/>
      <c r="BR22" s="39"/>
      <c r="BS22" s="39">
        <f t="shared" si="4"/>
        <v>0</v>
      </c>
      <c r="BT22" s="39"/>
      <c r="BU22" s="39"/>
      <c r="BV22" s="39"/>
      <c r="BW22" s="39"/>
      <c r="BX22" s="39"/>
      <c r="BY22" s="39"/>
      <c r="BZ22" s="39"/>
      <c r="CA22" s="39"/>
      <c r="CB22" s="39">
        <f t="shared" si="5"/>
        <v>300000</v>
      </c>
      <c r="CC22" s="39"/>
      <c r="CD22" s="39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</row>
    <row r="23" spans="1:129" s="35" customFormat="1" ht="63.75" hidden="1" x14ac:dyDescent="0.2">
      <c r="A23" s="35" t="s">
        <v>89</v>
      </c>
      <c r="B23" s="35" t="s">
        <v>90</v>
      </c>
      <c r="C23" s="35" t="s">
        <v>91</v>
      </c>
      <c r="D23" s="35" t="s">
        <v>125</v>
      </c>
      <c r="E23" s="35" t="s">
        <v>128</v>
      </c>
      <c r="F23" s="43" t="s">
        <v>129</v>
      </c>
      <c r="G23" s="35" t="s">
        <v>167</v>
      </c>
      <c r="H23" s="29">
        <v>2023</v>
      </c>
      <c r="I23" s="29" t="s">
        <v>100</v>
      </c>
      <c r="J23" s="48" t="s">
        <v>100</v>
      </c>
      <c r="K23" s="29" t="s">
        <v>100</v>
      </c>
      <c r="L23" s="29" t="s">
        <v>164</v>
      </c>
      <c r="M23" s="29">
        <v>564</v>
      </c>
      <c r="N23" s="29">
        <v>564</v>
      </c>
      <c r="O23" s="29"/>
      <c r="P23" s="29">
        <v>202</v>
      </c>
      <c r="Q23" s="29">
        <v>56</v>
      </c>
      <c r="R23" s="42">
        <v>7</v>
      </c>
      <c r="S23" s="29">
        <v>1701</v>
      </c>
      <c r="T23" s="29">
        <v>8888</v>
      </c>
      <c r="U23" s="29">
        <v>8888</v>
      </c>
      <c r="V23" s="29" t="str">
        <f>VLOOKUP(W23,'Ítems Presupuestarios'!$A$3:$C$55,3,FALSE)</f>
        <v>73-Bienes y Servicios para Inversión</v>
      </c>
      <c r="W23" s="29">
        <v>730613</v>
      </c>
      <c r="X23" s="29" t="str">
        <f>VLOOKUP(W23,'Ítems Presupuestarios'!$A$3:$C$55,2,FALSE)</f>
        <v>Capacitación para la Ciudadanía en General</v>
      </c>
      <c r="Y23" s="40">
        <v>0</v>
      </c>
      <c r="Z23" s="40"/>
      <c r="AA23" s="40"/>
      <c r="AB23" s="40">
        <v>0</v>
      </c>
      <c r="AC23" s="40"/>
      <c r="AD23" s="40"/>
      <c r="AE23" s="40">
        <v>0</v>
      </c>
      <c r="AF23" s="40"/>
      <c r="AG23" s="40"/>
      <c r="AH23" s="40">
        <v>0</v>
      </c>
      <c r="AI23" s="40"/>
      <c r="AJ23" s="40"/>
      <c r="AK23" s="40">
        <v>40000</v>
      </c>
      <c r="AL23" s="40"/>
      <c r="AM23" s="40"/>
      <c r="AN23" s="40">
        <v>0</v>
      </c>
      <c r="AO23" s="40"/>
      <c r="AP23" s="40"/>
      <c r="AQ23" s="40">
        <v>0</v>
      </c>
      <c r="AR23" s="40"/>
      <c r="AS23" s="40"/>
      <c r="AT23" s="40">
        <v>0</v>
      </c>
      <c r="AU23" s="40"/>
      <c r="AV23" s="40"/>
      <c r="AW23" s="40">
        <v>40000</v>
      </c>
      <c r="AX23" s="40"/>
      <c r="AY23" s="40"/>
      <c r="AZ23" s="40">
        <v>0</v>
      </c>
      <c r="BA23" s="40"/>
      <c r="BB23" s="40"/>
      <c r="BC23" s="40">
        <v>0</v>
      </c>
      <c r="BD23" s="40"/>
      <c r="BE23" s="40"/>
      <c r="BF23" s="40">
        <v>0</v>
      </c>
      <c r="BG23" s="40"/>
      <c r="BH23" s="40"/>
      <c r="BI23" s="41">
        <f t="shared" si="0"/>
        <v>80000</v>
      </c>
      <c r="BJ23" s="39">
        <f t="shared" si="1"/>
        <v>0</v>
      </c>
      <c r="BK23" s="39">
        <f t="shared" si="2"/>
        <v>80000</v>
      </c>
      <c r="BL23" s="39"/>
      <c r="BM23" s="39"/>
      <c r="BN23" s="39"/>
      <c r="BO23" s="39">
        <f t="shared" si="3"/>
        <v>0</v>
      </c>
      <c r="BP23" s="39"/>
      <c r="BQ23" s="39"/>
      <c r="BR23" s="39"/>
      <c r="BS23" s="39">
        <f t="shared" si="4"/>
        <v>0</v>
      </c>
      <c r="BT23" s="39"/>
      <c r="BU23" s="39"/>
      <c r="BV23" s="39"/>
      <c r="BW23" s="39"/>
      <c r="BX23" s="39"/>
      <c r="BY23" s="39"/>
      <c r="BZ23" s="39"/>
      <c r="CA23" s="39"/>
      <c r="CB23" s="39">
        <f t="shared" si="5"/>
        <v>80000</v>
      </c>
      <c r="CC23" s="39"/>
      <c r="CD23" s="39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</row>
    <row r="24" spans="1:129" s="35" customFormat="1" ht="38.25" hidden="1" x14ac:dyDescent="0.2">
      <c r="A24" s="35" t="s">
        <v>89</v>
      </c>
      <c r="B24" s="35" t="s">
        <v>90</v>
      </c>
      <c r="C24" s="35" t="s">
        <v>91</v>
      </c>
      <c r="D24" s="35" t="s">
        <v>130</v>
      </c>
      <c r="E24" s="35" t="s">
        <v>143</v>
      </c>
      <c r="F24" s="29" t="s">
        <v>131</v>
      </c>
      <c r="G24" s="35" t="s">
        <v>132</v>
      </c>
      <c r="H24" s="29">
        <v>2023</v>
      </c>
      <c r="I24" s="29" t="s">
        <v>100</v>
      </c>
      <c r="J24" s="48" t="s">
        <v>100</v>
      </c>
      <c r="K24" s="29" t="s">
        <v>100</v>
      </c>
      <c r="L24" s="29" t="s">
        <v>165</v>
      </c>
      <c r="M24" s="29">
        <v>12</v>
      </c>
      <c r="N24" s="29">
        <v>12</v>
      </c>
      <c r="O24" s="29"/>
      <c r="P24" s="29">
        <v>202</v>
      </c>
      <c r="Q24" s="29">
        <v>56</v>
      </c>
      <c r="R24" s="42">
        <v>7</v>
      </c>
      <c r="S24" s="29">
        <v>1701</v>
      </c>
      <c r="T24" s="29">
        <v>8888</v>
      </c>
      <c r="U24" s="29">
        <v>8888</v>
      </c>
      <c r="V24" s="29" t="str">
        <f>VLOOKUP(W24,'Ítems Presupuestarios'!$A$3:$C$55,3,FALSE)</f>
        <v>73-Bienes y Servicios para Inversión</v>
      </c>
      <c r="W24" s="29">
        <v>730606</v>
      </c>
      <c r="X24" s="29" t="str">
        <f>VLOOKUP(W24,'Ítems Presupuestarios'!$A$3:$C$55,2,FALSE)</f>
        <v>Honorarios por Contratos Civiles de Servicios</v>
      </c>
      <c r="Y24" s="39">
        <v>0</v>
      </c>
      <c r="Z24" s="39"/>
      <c r="AA24" s="39"/>
      <c r="AB24" s="39">
        <v>0</v>
      </c>
      <c r="AC24" s="39"/>
      <c r="AD24" s="39"/>
      <c r="AE24" s="39">
        <v>13032</v>
      </c>
      <c r="AF24" s="39"/>
      <c r="AG24" s="39"/>
      <c r="AH24" s="39">
        <v>13032</v>
      </c>
      <c r="AI24" s="39"/>
      <c r="AJ24" s="39"/>
      <c r="AK24" s="39">
        <v>13032</v>
      </c>
      <c r="AL24" s="39"/>
      <c r="AM24" s="39"/>
      <c r="AN24" s="39">
        <v>13032</v>
      </c>
      <c r="AO24" s="39"/>
      <c r="AP24" s="39"/>
      <c r="AQ24" s="39">
        <v>13032</v>
      </c>
      <c r="AR24" s="39"/>
      <c r="AS24" s="39"/>
      <c r="AT24" s="39">
        <v>13032</v>
      </c>
      <c r="AU24" s="39"/>
      <c r="AV24" s="39"/>
      <c r="AW24" s="39">
        <v>13032</v>
      </c>
      <c r="AX24" s="39"/>
      <c r="AY24" s="39"/>
      <c r="AZ24" s="39">
        <v>13032</v>
      </c>
      <c r="BA24" s="39"/>
      <c r="BB24" s="39"/>
      <c r="BC24" s="39">
        <v>13032</v>
      </c>
      <c r="BD24" s="39"/>
      <c r="BE24" s="39"/>
      <c r="BF24" s="39">
        <v>26064</v>
      </c>
      <c r="BG24" s="39"/>
      <c r="BH24" s="39"/>
      <c r="BI24" s="41">
        <f t="shared" si="0"/>
        <v>143352</v>
      </c>
      <c r="BJ24" s="39">
        <f t="shared" si="1"/>
        <v>0</v>
      </c>
      <c r="BK24" s="39">
        <f t="shared" si="2"/>
        <v>143352</v>
      </c>
      <c r="BL24" s="39">
        <v>23892</v>
      </c>
      <c r="BM24" s="39"/>
      <c r="BN24" s="39">
        <v>23892</v>
      </c>
      <c r="BO24" s="39">
        <f t="shared" si="3"/>
        <v>0</v>
      </c>
      <c r="BP24" s="39">
        <v>21720</v>
      </c>
      <c r="BQ24" s="39"/>
      <c r="BR24" s="39">
        <v>21720</v>
      </c>
      <c r="BS24" s="39">
        <f t="shared" si="4"/>
        <v>0</v>
      </c>
      <c r="BT24" s="39"/>
      <c r="BU24" s="39"/>
      <c r="BV24" s="39"/>
      <c r="BW24" s="39"/>
      <c r="BX24" s="39"/>
      <c r="BY24" s="39"/>
      <c r="BZ24" s="39"/>
      <c r="CA24" s="39"/>
      <c r="CB24" s="39">
        <f t="shared" si="5"/>
        <v>97740</v>
      </c>
      <c r="CC24" s="39"/>
      <c r="CD24" s="39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</row>
    <row r="25" spans="1:129" s="35" customFormat="1" ht="51" hidden="1" x14ac:dyDescent="0.2">
      <c r="A25" s="35" t="s">
        <v>89</v>
      </c>
      <c r="B25" s="35" t="s">
        <v>90</v>
      </c>
      <c r="C25" s="35" t="s">
        <v>91</v>
      </c>
      <c r="D25" s="35" t="s">
        <v>133</v>
      </c>
      <c r="E25" s="35" t="s">
        <v>134</v>
      </c>
      <c r="F25" s="35" t="s">
        <v>137</v>
      </c>
      <c r="G25" s="35" t="s">
        <v>135</v>
      </c>
      <c r="H25" s="29">
        <v>2023</v>
      </c>
      <c r="I25" s="29" t="s">
        <v>136</v>
      </c>
      <c r="J25" s="48" t="s">
        <v>96</v>
      </c>
      <c r="K25" s="48" t="s">
        <v>96</v>
      </c>
      <c r="L25" s="29" t="s">
        <v>164</v>
      </c>
      <c r="M25" s="29">
        <v>378</v>
      </c>
      <c r="N25" s="29">
        <v>378</v>
      </c>
      <c r="O25" s="29"/>
      <c r="P25" s="29">
        <v>202</v>
      </c>
      <c r="Q25" s="29">
        <v>56</v>
      </c>
      <c r="R25" s="42">
        <v>7</v>
      </c>
      <c r="S25" s="29">
        <v>1701</v>
      </c>
      <c r="T25" s="29">
        <v>8888</v>
      </c>
      <c r="U25" s="29">
        <v>8888</v>
      </c>
      <c r="V25" s="29" t="str">
        <f>VLOOKUP(W25,'Ítems Presupuestarios'!$A$3:$C$55,3,FALSE)</f>
        <v>78-Transferencias o Donaciones para Inversión</v>
      </c>
      <c r="W25" s="29">
        <v>780204</v>
      </c>
      <c r="X25" s="29" t="str">
        <f>VLOOKUP(W25,'Ítems Presupuestarios'!$A$3:$C$55,2,FALSE)</f>
        <v>Transferencias y Donaciones al Sector Privado no Financiero</v>
      </c>
      <c r="Y25" s="25">
        <v>0</v>
      </c>
      <c r="Z25" s="25"/>
      <c r="AA25" s="25"/>
      <c r="AB25" s="25">
        <v>0</v>
      </c>
      <c r="AC25" s="25"/>
      <c r="AD25" s="25"/>
      <c r="AE25" s="84">
        <f>1322224.71-367236.46</f>
        <v>954988.25</v>
      </c>
      <c r="AF25" s="25"/>
      <c r="AG25" s="25"/>
      <c r="AH25" s="84">
        <f>440741.57+32874.43</f>
        <v>473616</v>
      </c>
      <c r="AI25" s="25"/>
      <c r="AJ25" s="25"/>
      <c r="AK25" s="84">
        <f>440741.57+32874.43</f>
        <v>473616</v>
      </c>
      <c r="AL25" s="25"/>
      <c r="AM25" s="25"/>
      <c r="AN25" s="84">
        <f>440741.57+32874.43</f>
        <v>473616</v>
      </c>
      <c r="AO25" s="25"/>
      <c r="AP25" s="25"/>
      <c r="AQ25" s="84">
        <f>440741.57+32874.43</f>
        <v>473616</v>
      </c>
      <c r="AR25" s="25"/>
      <c r="AS25" s="25"/>
      <c r="AT25" s="84">
        <f>440741.56+32874.43+0.01</f>
        <v>473616</v>
      </c>
      <c r="AU25" s="25"/>
      <c r="AV25" s="25"/>
      <c r="AW25" s="84">
        <f>202864.31+192429.01+966.98+77355.7</f>
        <v>473616</v>
      </c>
      <c r="AX25" s="25"/>
      <c r="AY25" s="25"/>
      <c r="AZ25" s="25">
        <v>0</v>
      </c>
      <c r="BA25" s="25"/>
      <c r="BB25" s="25"/>
      <c r="BC25" s="25">
        <v>0</v>
      </c>
      <c r="BD25" s="25"/>
      <c r="BE25" s="25"/>
      <c r="BF25" s="25">
        <v>0</v>
      </c>
      <c r="BG25" s="25"/>
      <c r="BH25" s="25"/>
      <c r="BI25" s="41">
        <f>+Y25+AB25+AE25+AH25+AK25+AN25+AQ25+AT25+AW25+AZ25+BC25+BF25</f>
        <v>3796684.25</v>
      </c>
      <c r="BJ25" s="39">
        <f>+Z25+AC25+AF25+AI25+AL25+AO25+AR25+AU25+AX25+BA25+BD25+BG25</f>
        <v>0</v>
      </c>
      <c r="BK25" s="39">
        <f>+BI25-BJ25</f>
        <v>3796684.25</v>
      </c>
      <c r="BL25" s="39">
        <v>3796684.25</v>
      </c>
      <c r="BM25" s="39"/>
      <c r="BN25" s="39"/>
      <c r="BO25" s="39">
        <f>+BL25-BN25</f>
        <v>3796684.25</v>
      </c>
      <c r="BP25" s="39"/>
      <c r="BQ25" s="39"/>
      <c r="BR25" s="39"/>
      <c r="BS25" s="39">
        <f>+BP25-BR25</f>
        <v>0</v>
      </c>
      <c r="BT25" s="39"/>
      <c r="BU25" s="39"/>
      <c r="BV25" s="39"/>
      <c r="BW25" s="39"/>
      <c r="BX25" s="39"/>
      <c r="BY25" s="39"/>
      <c r="BZ25" s="39"/>
      <c r="CA25" s="39"/>
      <c r="CB25" s="39">
        <f>+BI25-BL25-BP25</f>
        <v>0</v>
      </c>
      <c r="CC25" s="39"/>
      <c r="CD25" s="39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</row>
    <row r="26" spans="1:129" s="38" customFormat="1" ht="51" hidden="1" x14ac:dyDescent="0.2">
      <c r="A26" s="35" t="s">
        <v>89</v>
      </c>
      <c r="B26" s="35" t="s">
        <v>90</v>
      </c>
      <c r="C26" s="35" t="s">
        <v>91</v>
      </c>
      <c r="D26" s="35" t="s">
        <v>133</v>
      </c>
      <c r="E26" s="35" t="s">
        <v>134</v>
      </c>
      <c r="F26" s="35" t="s">
        <v>151</v>
      </c>
      <c r="G26" s="35" t="s">
        <v>168</v>
      </c>
      <c r="H26" s="29">
        <v>2023</v>
      </c>
      <c r="I26" s="29" t="s">
        <v>136</v>
      </c>
      <c r="J26" s="48" t="s">
        <v>96</v>
      </c>
      <c r="K26" s="48" t="s">
        <v>96</v>
      </c>
      <c r="L26" s="29" t="s">
        <v>169</v>
      </c>
      <c r="M26" s="29"/>
      <c r="N26" s="29"/>
      <c r="O26" s="29"/>
      <c r="P26" s="29">
        <v>202</v>
      </c>
      <c r="Q26" s="29">
        <v>56</v>
      </c>
      <c r="R26" s="42">
        <v>7</v>
      </c>
      <c r="S26" s="29">
        <v>1701</v>
      </c>
      <c r="T26" s="29">
        <v>8888</v>
      </c>
      <c r="U26" s="29">
        <v>8888</v>
      </c>
      <c r="V26" s="29" t="str">
        <f>VLOOKUP(W26,'Ítems Presupuestarios'!$A$3:$C$55,3,FALSE)</f>
        <v>78-Transferencias o Donaciones para Inversión</v>
      </c>
      <c r="W26" s="29">
        <v>780204</v>
      </c>
      <c r="X26" s="29" t="str">
        <f>VLOOKUP(W26,'Ítems Presupuestarios'!$A$3:$C$55,2,FALSE)</f>
        <v>Transferencias y Donaciones al Sector Privado no Financiero</v>
      </c>
      <c r="Y26" s="25">
        <v>0</v>
      </c>
      <c r="Z26" s="25"/>
      <c r="AA26" s="25"/>
      <c r="AB26" s="25">
        <v>0</v>
      </c>
      <c r="AC26" s="25"/>
      <c r="AD26" s="25"/>
      <c r="AE26" s="25">
        <v>0</v>
      </c>
      <c r="AF26" s="25"/>
      <c r="AG26" s="25"/>
      <c r="AH26" s="25">
        <v>0</v>
      </c>
      <c r="AI26" s="25"/>
      <c r="AJ26" s="25"/>
      <c r="AK26" s="84">
        <f>100000+60000+20000+17202.24-77355.7-0.01</f>
        <v>119846.53</v>
      </c>
      <c r="AL26" s="25"/>
      <c r="AM26" s="25"/>
      <c r="AN26" s="25">
        <v>0</v>
      </c>
      <c r="AO26" s="25"/>
      <c r="AP26" s="25"/>
      <c r="AQ26" s="25">
        <v>0</v>
      </c>
      <c r="AR26" s="25"/>
      <c r="AS26" s="25"/>
      <c r="AT26" s="25">
        <v>0</v>
      </c>
      <c r="AU26" s="25"/>
      <c r="AV26" s="25"/>
      <c r="AW26" s="25">
        <v>0</v>
      </c>
      <c r="AX26" s="25"/>
      <c r="AY26" s="25"/>
      <c r="AZ26" s="25">
        <v>0</v>
      </c>
      <c r="BA26" s="25"/>
      <c r="BB26" s="25"/>
      <c r="BC26" s="25">
        <v>0</v>
      </c>
      <c r="BD26" s="25"/>
      <c r="BE26" s="25"/>
      <c r="BF26" s="25">
        <v>0</v>
      </c>
      <c r="BG26" s="25"/>
      <c r="BH26" s="25"/>
      <c r="BI26" s="41">
        <f>+Y26+AB26+AE26+AH26+AK26+AN26+AQ26+AT26+AW26+AZ26+BC26+BF26</f>
        <v>119846.53</v>
      </c>
      <c r="BJ26" s="39">
        <f>+Z26+AC26+AF26+AI26+AL26+AO26+AR26+AU26+AX26+BA26+BD26+BG26</f>
        <v>0</v>
      </c>
      <c r="BK26" s="39">
        <f>+BI26-BJ26</f>
        <v>119846.53</v>
      </c>
      <c r="BL26" s="39"/>
      <c r="BM26" s="39"/>
      <c r="BN26" s="39"/>
      <c r="BO26" s="39">
        <f>+BL26-BN26</f>
        <v>0</v>
      </c>
      <c r="BP26" s="39"/>
      <c r="BQ26" s="39"/>
      <c r="BR26" s="39"/>
      <c r="BS26" s="39">
        <f>+BP26-BR26</f>
        <v>0</v>
      </c>
      <c r="BT26" s="39"/>
      <c r="BU26" s="39"/>
      <c r="BV26" s="39"/>
      <c r="BW26" s="39"/>
      <c r="BX26" s="39"/>
      <c r="BY26" s="39"/>
      <c r="BZ26" s="39"/>
      <c r="CA26" s="39"/>
      <c r="CB26" s="39">
        <f>+BI26-BL26-BP26</f>
        <v>119846.53</v>
      </c>
      <c r="CC26" s="39"/>
      <c r="CD26" s="39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</row>
    <row r="27" spans="1:129" s="38" customFormat="1" ht="63.75" hidden="1" x14ac:dyDescent="0.2">
      <c r="A27" s="35" t="s">
        <v>170</v>
      </c>
      <c r="B27" s="35" t="s">
        <v>171</v>
      </c>
      <c r="C27" s="35" t="s">
        <v>172</v>
      </c>
      <c r="D27" s="35" t="s">
        <v>173</v>
      </c>
      <c r="E27" s="35" t="s">
        <v>174</v>
      </c>
      <c r="F27" s="35" t="s">
        <v>175</v>
      </c>
      <c r="G27" s="35" t="s">
        <v>176</v>
      </c>
      <c r="H27" s="29">
        <v>2023</v>
      </c>
      <c r="I27" s="29" t="s">
        <v>113</v>
      </c>
      <c r="J27" s="48" t="s">
        <v>303</v>
      </c>
      <c r="K27" s="48" t="s">
        <v>303</v>
      </c>
      <c r="L27" s="29" t="s">
        <v>250</v>
      </c>
      <c r="M27" s="47">
        <v>9100</v>
      </c>
      <c r="N27" s="47"/>
      <c r="O27" s="47">
        <v>9100</v>
      </c>
      <c r="P27" s="29">
        <v>202</v>
      </c>
      <c r="Q27" s="29">
        <v>55</v>
      </c>
      <c r="R27" s="42">
        <v>4</v>
      </c>
      <c r="S27" s="29">
        <v>1701</v>
      </c>
      <c r="T27" s="29">
        <v>8888</v>
      </c>
      <c r="U27" s="29">
        <v>8888</v>
      </c>
      <c r="V27" s="29" t="str">
        <f>VLOOKUP(W27,'Ítems Presupuestarios'!$A$3:$C$55,3,FALSE)</f>
        <v>78-Transferencias o Donaciones para Inversión</v>
      </c>
      <c r="W27" s="29">
        <v>780204</v>
      </c>
      <c r="X27" s="29" t="str">
        <f>VLOOKUP(W27,'Ítems Presupuestarios'!$A$3:$C$55,2,FALSE)</f>
        <v>Transferencias y Donaciones al Sector Privado no Financiero</v>
      </c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>
        <v>925350</v>
      </c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41">
        <f t="shared" si="0"/>
        <v>925350</v>
      </c>
      <c r="BJ27" s="39">
        <f t="shared" si="1"/>
        <v>0</v>
      </c>
      <c r="BK27" s="39">
        <f t="shared" si="2"/>
        <v>925350</v>
      </c>
      <c r="BL27" s="39"/>
      <c r="BM27" s="39"/>
      <c r="BN27" s="39"/>
      <c r="BO27" s="39">
        <f t="shared" si="3"/>
        <v>0</v>
      </c>
      <c r="BP27" s="39"/>
      <c r="BQ27" s="39"/>
      <c r="BR27" s="39"/>
      <c r="BS27" s="39">
        <f t="shared" si="4"/>
        <v>0</v>
      </c>
      <c r="BT27" s="39"/>
      <c r="BU27" s="39"/>
      <c r="BV27" s="39"/>
      <c r="BW27" s="39"/>
      <c r="BX27" s="39"/>
      <c r="BY27" s="39"/>
      <c r="BZ27" s="39"/>
      <c r="CA27" s="39"/>
      <c r="CB27" s="39">
        <f t="shared" si="5"/>
        <v>925350</v>
      </c>
      <c r="CC27" s="39"/>
      <c r="CD27" s="39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</row>
    <row r="28" spans="1:129" s="38" customFormat="1" ht="63.75" hidden="1" x14ac:dyDescent="0.2">
      <c r="A28" s="35" t="s">
        <v>170</v>
      </c>
      <c r="B28" s="35" t="s">
        <v>171</v>
      </c>
      <c r="C28" s="35" t="s">
        <v>172</v>
      </c>
      <c r="D28" s="35" t="s">
        <v>173</v>
      </c>
      <c r="E28" s="35" t="s">
        <v>174</v>
      </c>
      <c r="F28" s="35" t="s">
        <v>175</v>
      </c>
      <c r="G28" s="35" t="s">
        <v>177</v>
      </c>
      <c r="H28" s="29">
        <v>2023</v>
      </c>
      <c r="I28" s="29" t="s">
        <v>113</v>
      </c>
      <c r="J28" s="48" t="s">
        <v>99</v>
      </c>
      <c r="K28" s="48" t="s">
        <v>99</v>
      </c>
      <c r="L28" s="29"/>
      <c r="M28" s="47"/>
      <c r="N28" s="47"/>
      <c r="O28" s="47"/>
      <c r="P28" s="29">
        <v>202</v>
      </c>
      <c r="Q28" s="29">
        <v>55</v>
      </c>
      <c r="R28" s="42">
        <v>4</v>
      </c>
      <c r="S28" s="29">
        <v>1702</v>
      </c>
      <c r="T28" s="29">
        <v>8888</v>
      </c>
      <c r="U28" s="29">
        <v>8888</v>
      </c>
      <c r="V28" s="29" t="str">
        <f>VLOOKUP(W28,'Ítems Presupuestarios'!$A$3:$C$55,3,FALSE)</f>
        <v>78-Transferencias o Donaciones para Inversión</v>
      </c>
      <c r="W28" s="29">
        <v>780204</v>
      </c>
      <c r="X28" s="29" t="str">
        <f>VLOOKUP(W28,'Ítems Presupuestarios'!$A$3:$C$55,2,FALSE)</f>
        <v>Transferencias y Donaciones al Sector Privado no Financiero</v>
      </c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>
        <v>4650</v>
      </c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41">
        <f t="shared" si="0"/>
        <v>4650</v>
      </c>
      <c r="BJ28" s="39">
        <f t="shared" si="1"/>
        <v>0</v>
      </c>
      <c r="BK28" s="39">
        <f t="shared" si="2"/>
        <v>4650</v>
      </c>
      <c r="BL28" s="39"/>
      <c r="BM28" s="39"/>
      <c r="BN28" s="39"/>
      <c r="BO28" s="39">
        <f t="shared" si="3"/>
        <v>0</v>
      </c>
      <c r="BP28" s="39"/>
      <c r="BQ28" s="39"/>
      <c r="BR28" s="39"/>
      <c r="BS28" s="39">
        <f t="shared" si="4"/>
        <v>0</v>
      </c>
      <c r="BT28" s="39"/>
      <c r="BU28" s="39"/>
      <c r="BV28" s="39"/>
      <c r="BW28" s="39"/>
      <c r="BX28" s="39"/>
      <c r="BY28" s="39"/>
      <c r="BZ28" s="39"/>
      <c r="CA28" s="39"/>
      <c r="CB28" s="39">
        <f t="shared" si="5"/>
        <v>4650</v>
      </c>
      <c r="CC28" s="39"/>
      <c r="CD28" s="39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</row>
    <row r="29" spans="1:129" s="38" customFormat="1" ht="63.75" hidden="1" x14ac:dyDescent="0.2">
      <c r="A29" s="35" t="s">
        <v>170</v>
      </c>
      <c r="B29" s="35" t="s">
        <v>171</v>
      </c>
      <c r="C29" s="35" t="s">
        <v>172</v>
      </c>
      <c r="D29" s="35" t="s">
        <v>173</v>
      </c>
      <c r="E29" s="35" t="s">
        <v>174</v>
      </c>
      <c r="F29" s="35" t="s">
        <v>178</v>
      </c>
      <c r="G29" s="35" t="s">
        <v>179</v>
      </c>
      <c r="H29" s="29">
        <v>2023</v>
      </c>
      <c r="I29" s="29" t="s">
        <v>113</v>
      </c>
      <c r="J29" s="48" t="s">
        <v>303</v>
      </c>
      <c r="K29" s="48" t="s">
        <v>303</v>
      </c>
      <c r="L29" s="29" t="s">
        <v>250</v>
      </c>
      <c r="M29" s="47">
        <v>3300</v>
      </c>
      <c r="N29" s="47"/>
      <c r="O29" s="47">
        <v>3300</v>
      </c>
      <c r="P29" s="29">
        <v>202</v>
      </c>
      <c r="Q29" s="29">
        <v>55</v>
      </c>
      <c r="R29" s="42">
        <v>4</v>
      </c>
      <c r="S29" s="29">
        <v>1701</v>
      </c>
      <c r="T29" s="29">
        <v>8888</v>
      </c>
      <c r="U29" s="29">
        <v>8888</v>
      </c>
      <c r="V29" s="29" t="str">
        <f>VLOOKUP(W29,'Ítems Presupuestarios'!$A$3:$C$55,3,FALSE)</f>
        <v>78-Transferencias o Donaciones para Inversión</v>
      </c>
      <c r="W29" s="29">
        <v>780204</v>
      </c>
      <c r="X29" s="29" t="str">
        <f>VLOOKUP(W29,'Ítems Presupuestarios'!$A$3:$C$55,2,FALSE)</f>
        <v>Transferencias y Donaciones al Sector Privado no Financiero</v>
      </c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>
        <v>756200</v>
      </c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41">
        <f t="shared" si="0"/>
        <v>756200</v>
      </c>
      <c r="BJ29" s="39">
        <f t="shared" si="1"/>
        <v>0</v>
      </c>
      <c r="BK29" s="39">
        <f t="shared" si="2"/>
        <v>756200</v>
      </c>
      <c r="BL29" s="39"/>
      <c r="BM29" s="39"/>
      <c r="BN29" s="39"/>
      <c r="BO29" s="39">
        <f t="shared" si="3"/>
        <v>0</v>
      </c>
      <c r="BP29" s="39"/>
      <c r="BQ29" s="39"/>
      <c r="BR29" s="39"/>
      <c r="BS29" s="39">
        <f t="shared" si="4"/>
        <v>0</v>
      </c>
      <c r="BT29" s="39"/>
      <c r="BU29" s="39"/>
      <c r="BV29" s="39"/>
      <c r="BW29" s="39"/>
      <c r="BX29" s="39"/>
      <c r="BY29" s="39"/>
      <c r="BZ29" s="39"/>
      <c r="CA29" s="39"/>
      <c r="CB29" s="39">
        <f t="shared" si="5"/>
        <v>756200</v>
      </c>
      <c r="CC29" s="39"/>
      <c r="CD29" s="39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</row>
    <row r="30" spans="1:129" s="38" customFormat="1" ht="63.75" hidden="1" x14ac:dyDescent="0.2">
      <c r="A30" s="35" t="s">
        <v>170</v>
      </c>
      <c r="B30" s="35" t="s">
        <v>171</v>
      </c>
      <c r="C30" s="35" t="s">
        <v>172</v>
      </c>
      <c r="D30" s="35" t="s">
        <v>173</v>
      </c>
      <c r="E30" s="35" t="s">
        <v>174</v>
      </c>
      <c r="F30" s="35" t="s">
        <v>178</v>
      </c>
      <c r="G30" s="35" t="s">
        <v>180</v>
      </c>
      <c r="H30" s="29">
        <v>2023</v>
      </c>
      <c r="I30" s="29" t="s">
        <v>113</v>
      </c>
      <c r="J30" s="48" t="s">
        <v>99</v>
      </c>
      <c r="K30" s="48" t="s">
        <v>99</v>
      </c>
      <c r="L30" s="29"/>
      <c r="M30" s="47"/>
      <c r="N30" s="47"/>
      <c r="O30" s="47"/>
      <c r="P30" s="29">
        <v>202</v>
      </c>
      <c r="Q30" s="29">
        <v>55</v>
      </c>
      <c r="R30" s="42">
        <v>4</v>
      </c>
      <c r="S30" s="29">
        <v>1702</v>
      </c>
      <c r="T30" s="29">
        <v>8888</v>
      </c>
      <c r="U30" s="29">
        <v>8888</v>
      </c>
      <c r="V30" s="29" t="str">
        <f>VLOOKUP(W30,'Ítems Presupuestarios'!$A$3:$C$55,3,FALSE)</f>
        <v>78-Transferencias o Donaciones para Inversión</v>
      </c>
      <c r="W30" s="29">
        <v>780204</v>
      </c>
      <c r="X30" s="29" t="str">
        <f>VLOOKUP(W30,'Ítems Presupuestarios'!$A$3:$C$55,2,FALSE)</f>
        <v>Transferencias y Donaciones al Sector Privado no Financiero</v>
      </c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>
        <v>3800</v>
      </c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41">
        <f t="shared" si="0"/>
        <v>3800</v>
      </c>
      <c r="BJ30" s="39">
        <f t="shared" si="1"/>
        <v>0</v>
      </c>
      <c r="BK30" s="39">
        <f t="shared" si="2"/>
        <v>3800</v>
      </c>
      <c r="BL30" s="39"/>
      <c r="BM30" s="39"/>
      <c r="BN30" s="39"/>
      <c r="BO30" s="39">
        <f t="shared" si="3"/>
        <v>0</v>
      </c>
      <c r="BP30" s="39"/>
      <c r="BQ30" s="39"/>
      <c r="BR30" s="39"/>
      <c r="BS30" s="39">
        <f t="shared" si="4"/>
        <v>0</v>
      </c>
      <c r="BT30" s="39"/>
      <c r="BU30" s="39"/>
      <c r="BV30" s="39"/>
      <c r="BW30" s="39"/>
      <c r="BX30" s="39"/>
      <c r="BY30" s="39"/>
      <c r="BZ30" s="39"/>
      <c r="CA30" s="39"/>
      <c r="CB30" s="39">
        <f t="shared" si="5"/>
        <v>3800</v>
      </c>
      <c r="CC30" s="39"/>
      <c r="CD30" s="39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</row>
    <row r="31" spans="1:129" s="38" customFormat="1" ht="63.75" hidden="1" x14ac:dyDescent="0.2">
      <c r="A31" s="35" t="s">
        <v>170</v>
      </c>
      <c r="B31" s="35" t="s">
        <v>171</v>
      </c>
      <c r="C31" s="35" t="s">
        <v>172</v>
      </c>
      <c r="D31" s="35" t="s">
        <v>173</v>
      </c>
      <c r="E31" s="35" t="s">
        <v>174</v>
      </c>
      <c r="F31" s="35" t="s">
        <v>181</v>
      </c>
      <c r="G31" s="35" t="s">
        <v>182</v>
      </c>
      <c r="H31" s="29">
        <v>2023</v>
      </c>
      <c r="I31" s="29" t="s">
        <v>113</v>
      </c>
      <c r="J31" s="48" t="s">
        <v>303</v>
      </c>
      <c r="K31" s="48" t="s">
        <v>303</v>
      </c>
      <c r="L31" s="29" t="s">
        <v>250</v>
      </c>
      <c r="M31" s="47">
        <v>800</v>
      </c>
      <c r="N31" s="47"/>
      <c r="O31" s="47">
        <v>800</v>
      </c>
      <c r="P31" s="29">
        <v>202</v>
      </c>
      <c r="Q31" s="29">
        <v>55</v>
      </c>
      <c r="R31" s="42">
        <v>4</v>
      </c>
      <c r="S31" s="29">
        <v>1701</v>
      </c>
      <c r="T31" s="29">
        <v>8888</v>
      </c>
      <c r="U31" s="29">
        <v>8888</v>
      </c>
      <c r="V31" s="29" t="str">
        <f>VLOOKUP(W31,'Ítems Presupuestarios'!$A$3:$C$55,3,FALSE)</f>
        <v>78-Transferencias o Donaciones para Inversión</v>
      </c>
      <c r="W31" s="29">
        <v>780204</v>
      </c>
      <c r="X31" s="29" t="str">
        <f>VLOOKUP(W31,'Ítems Presupuestarios'!$A$3:$C$55,2,FALSE)</f>
        <v>Transferencias y Donaciones al Sector Privado no Financiero</v>
      </c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>
        <v>248750</v>
      </c>
      <c r="BG31" s="25"/>
      <c r="BH31" s="25"/>
      <c r="BI31" s="41">
        <f t="shared" si="0"/>
        <v>248750</v>
      </c>
      <c r="BJ31" s="39">
        <f t="shared" si="1"/>
        <v>0</v>
      </c>
      <c r="BK31" s="39">
        <f t="shared" si="2"/>
        <v>248750</v>
      </c>
      <c r="BL31" s="39"/>
      <c r="BM31" s="39"/>
      <c r="BN31" s="39"/>
      <c r="BO31" s="39">
        <f t="shared" si="3"/>
        <v>0</v>
      </c>
      <c r="BP31" s="39"/>
      <c r="BQ31" s="39"/>
      <c r="BR31" s="39"/>
      <c r="BS31" s="39">
        <f t="shared" si="4"/>
        <v>0</v>
      </c>
      <c r="BT31" s="39"/>
      <c r="BU31" s="39"/>
      <c r="BV31" s="39"/>
      <c r="BW31" s="39"/>
      <c r="BX31" s="39"/>
      <c r="BY31" s="39"/>
      <c r="BZ31" s="39"/>
      <c r="CA31" s="39"/>
      <c r="CB31" s="39">
        <f t="shared" si="5"/>
        <v>248750</v>
      </c>
      <c r="CC31" s="39"/>
      <c r="CD31" s="39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</row>
    <row r="32" spans="1:129" s="38" customFormat="1" ht="63.75" hidden="1" x14ac:dyDescent="0.2">
      <c r="A32" s="35" t="s">
        <v>170</v>
      </c>
      <c r="B32" s="35" t="s">
        <v>171</v>
      </c>
      <c r="C32" s="35" t="s">
        <v>172</v>
      </c>
      <c r="D32" s="35" t="s">
        <v>173</v>
      </c>
      <c r="E32" s="35" t="s">
        <v>174</v>
      </c>
      <c r="F32" s="35" t="s">
        <v>181</v>
      </c>
      <c r="G32" s="35" t="s">
        <v>183</v>
      </c>
      <c r="H32" s="29">
        <v>2023</v>
      </c>
      <c r="I32" s="29" t="s">
        <v>113</v>
      </c>
      <c r="J32" s="48" t="s">
        <v>99</v>
      </c>
      <c r="K32" s="48" t="s">
        <v>99</v>
      </c>
      <c r="L32" s="29"/>
      <c r="M32" s="47"/>
      <c r="N32" s="47"/>
      <c r="O32" s="47"/>
      <c r="P32" s="29">
        <v>202</v>
      </c>
      <c r="Q32" s="29">
        <v>55</v>
      </c>
      <c r="R32" s="42">
        <v>4</v>
      </c>
      <c r="S32" s="29">
        <v>1702</v>
      </c>
      <c r="T32" s="29">
        <v>8888</v>
      </c>
      <c r="U32" s="29">
        <v>8888</v>
      </c>
      <c r="V32" s="29" t="str">
        <f>VLOOKUP(W32,'Ítems Presupuestarios'!$A$3:$C$55,3,FALSE)</f>
        <v>78-Transferencias o Donaciones para Inversión</v>
      </c>
      <c r="W32" s="29">
        <v>780204</v>
      </c>
      <c r="X32" s="29" t="str">
        <f>VLOOKUP(W32,'Ítems Presupuestarios'!$A$3:$C$55,2,FALSE)</f>
        <v>Transferencias y Donaciones al Sector Privado no Financiero</v>
      </c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>
        <v>1250</v>
      </c>
      <c r="BG32" s="25"/>
      <c r="BH32" s="25"/>
      <c r="BI32" s="41">
        <f t="shared" si="0"/>
        <v>1250</v>
      </c>
      <c r="BJ32" s="39">
        <f t="shared" si="1"/>
        <v>0</v>
      </c>
      <c r="BK32" s="39">
        <f t="shared" si="2"/>
        <v>1250</v>
      </c>
      <c r="BL32" s="39"/>
      <c r="BM32" s="39"/>
      <c r="BN32" s="39"/>
      <c r="BO32" s="39">
        <f t="shared" si="3"/>
        <v>0</v>
      </c>
      <c r="BP32" s="39"/>
      <c r="BQ32" s="39"/>
      <c r="BR32" s="39"/>
      <c r="BS32" s="39">
        <f t="shared" si="4"/>
        <v>0</v>
      </c>
      <c r="BT32" s="39"/>
      <c r="BU32" s="39"/>
      <c r="BV32" s="39"/>
      <c r="BW32" s="39"/>
      <c r="BX32" s="39"/>
      <c r="BY32" s="39"/>
      <c r="BZ32" s="39"/>
      <c r="CA32" s="39"/>
      <c r="CB32" s="39">
        <f t="shared" si="5"/>
        <v>1250</v>
      </c>
      <c r="CC32" s="39"/>
      <c r="CD32" s="39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</row>
    <row r="33" spans="1:129" s="38" customFormat="1" ht="63.75" hidden="1" x14ac:dyDescent="0.2">
      <c r="A33" s="35" t="s">
        <v>170</v>
      </c>
      <c r="B33" s="35" t="s">
        <v>171</v>
      </c>
      <c r="C33" s="35" t="s">
        <v>172</v>
      </c>
      <c r="D33" s="35" t="s">
        <v>184</v>
      </c>
      <c r="E33" s="35" t="s">
        <v>185</v>
      </c>
      <c r="F33" s="35" t="s">
        <v>186</v>
      </c>
      <c r="G33" s="35" t="s">
        <v>187</v>
      </c>
      <c r="H33" s="29">
        <v>2023</v>
      </c>
      <c r="I33" s="29" t="s">
        <v>113</v>
      </c>
      <c r="J33" s="48" t="s">
        <v>303</v>
      </c>
      <c r="K33" s="48" t="s">
        <v>303</v>
      </c>
      <c r="L33" s="29" t="s">
        <v>250</v>
      </c>
      <c r="M33" s="47">
        <v>1000</v>
      </c>
      <c r="N33" s="47"/>
      <c r="O33" s="47">
        <v>1000</v>
      </c>
      <c r="P33" s="29">
        <v>202</v>
      </c>
      <c r="Q33" s="29">
        <v>55</v>
      </c>
      <c r="R33" s="42">
        <v>4</v>
      </c>
      <c r="S33" s="29">
        <v>1701</v>
      </c>
      <c r="T33" s="29">
        <v>8888</v>
      </c>
      <c r="U33" s="29">
        <v>8888</v>
      </c>
      <c r="V33" s="29" t="str">
        <f>VLOOKUP(W33,'Ítems Presupuestarios'!$A$3:$C$55,3,FALSE)</f>
        <v>78-Transferencias o Donaciones para Inversión</v>
      </c>
      <c r="W33" s="29">
        <v>780204</v>
      </c>
      <c r="X33" s="29" t="str">
        <f>VLOOKUP(W33,'Ítems Presupuestarios'!$A$3:$C$55,2,FALSE)</f>
        <v>Transferencias y Donaciones al Sector Privado no Financiero</v>
      </c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>
        <v>796000</v>
      </c>
      <c r="BA33" s="25"/>
      <c r="BB33" s="25"/>
      <c r="BC33" s="25"/>
      <c r="BD33" s="25"/>
      <c r="BE33" s="25"/>
      <c r="BF33" s="25"/>
      <c r="BG33" s="25"/>
      <c r="BH33" s="25"/>
      <c r="BI33" s="41">
        <f t="shared" si="0"/>
        <v>796000</v>
      </c>
      <c r="BJ33" s="39">
        <f t="shared" si="1"/>
        <v>0</v>
      </c>
      <c r="BK33" s="39">
        <f t="shared" si="2"/>
        <v>796000</v>
      </c>
      <c r="BL33" s="39"/>
      <c r="BM33" s="39"/>
      <c r="BN33" s="39"/>
      <c r="BO33" s="39">
        <f t="shared" si="3"/>
        <v>0</v>
      </c>
      <c r="BP33" s="39"/>
      <c r="BQ33" s="39"/>
      <c r="BR33" s="39"/>
      <c r="BS33" s="39">
        <f t="shared" si="4"/>
        <v>0</v>
      </c>
      <c r="BT33" s="39"/>
      <c r="BU33" s="39"/>
      <c r="BV33" s="39"/>
      <c r="BW33" s="39"/>
      <c r="BX33" s="39"/>
      <c r="BY33" s="39"/>
      <c r="BZ33" s="39"/>
      <c r="CA33" s="39"/>
      <c r="CB33" s="39">
        <f t="shared" si="5"/>
        <v>796000</v>
      </c>
      <c r="CC33" s="39"/>
      <c r="CD33" s="39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</row>
    <row r="34" spans="1:129" s="38" customFormat="1" ht="63.75" hidden="1" x14ac:dyDescent="0.2">
      <c r="A34" s="35" t="s">
        <v>170</v>
      </c>
      <c r="B34" s="35" t="s">
        <v>171</v>
      </c>
      <c r="C34" s="35" t="s">
        <v>172</v>
      </c>
      <c r="D34" s="35" t="s">
        <v>184</v>
      </c>
      <c r="E34" s="35" t="s">
        <v>185</v>
      </c>
      <c r="F34" s="35" t="s">
        <v>186</v>
      </c>
      <c r="G34" s="35" t="s">
        <v>188</v>
      </c>
      <c r="H34" s="29">
        <v>2023</v>
      </c>
      <c r="I34" s="29" t="s">
        <v>113</v>
      </c>
      <c r="J34" s="48" t="s">
        <v>99</v>
      </c>
      <c r="K34" s="48" t="s">
        <v>99</v>
      </c>
      <c r="L34" s="29"/>
      <c r="M34" s="47"/>
      <c r="N34" s="47"/>
      <c r="O34" s="47"/>
      <c r="P34" s="29">
        <v>202</v>
      </c>
      <c r="Q34" s="29">
        <v>55</v>
      </c>
      <c r="R34" s="42">
        <v>4</v>
      </c>
      <c r="S34" s="29">
        <v>1702</v>
      </c>
      <c r="T34" s="29">
        <v>8888</v>
      </c>
      <c r="U34" s="29">
        <v>8888</v>
      </c>
      <c r="V34" s="29" t="str">
        <f>VLOOKUP(W34,'Ítems Presupuestarios'!$A$3:$C$55,3,FALSE)</f>
        <v>78-Transferencias o Donaciones para Inversión</v>
      </c>
      <c r="W34" s="29">
        <v>780204</v>
      </c>
      <c r="X34" s="29" t="str">
        <f>VLOOKUP(W34,'Ítems Presupuestarios'!$A$3:$C$55,2,FALSE)</f>
        <v>Transferencias y Donaciones al Sector Privado no Financiero</v>
      </c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>
        <v>4000</v>
      </c>
      <c r="BA34" s="25"/>
      <c r="BB34" s="25"/>
      <c r="BC34" s="25"/>
      <c r="BD34" s="25"/>
      <c r="BE34" s="25"/>
      <c r="BF34" s="25"/>
      <c r="BG34" s="25"/>
      <c r="BH34" s="25"/>
      <c r="BI34" s="41">
        <f t="shared" si="0"/>
        <v>4000</v>
      </c>
      <c r="BJ34" s="39">
        <f t="shared" si="1"/>
        <v>0</v>
      </c>
      <c r="BK34" s="39">
        <f t="shared" si="2"/>
        <v>4000</v>
      </c>
      <c r="BL34" s="39"/>
      <c r="BM34" s="39"/>
      <c r="BN34" s="39"/>
      <c r="BO34" s="39">
        <f t="shared" si="3"/>
        <v>0</v>
      </c>
      <c r="BP34" s="39"/>
      <c r="BQ34" s="39"/>
      <c r="BR34" s="39"/>
      <c r="BS34" s="39">
        <f t="shared" si="4"/>
        <v>0</v>
      </c>
      <c r="BT34" s="39"/>
      <c r="BU34" s="39"/>
      <c r="BV34" s="39"/>
      <c r="BW34" s="39"/>
      <c r="BX34" s="39"/>
      <c r="BY34" s="39"/>
      <c r="BZ34" s="39"/>
      <c r="CA34" s="39"/>
      <c r="CB34" s="39">
        <f t="shared" si="5"/>
        <v>4000</v>
      </c>
      <c r="CC34" s="39"/>
      <c r="CD34" s="39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</row>
    <row r="35" spans="1:129" s="38" customFormat="1" ht="63.75" hidden="1" x14ac:dyDescent="0.2">
      <c r="A35" s="35" t="s">
        <v>170</v>
      </c>
      <c r="B35" s="35" t="s">
        <v>171</v>
      </c>
      <c r="C35" s="35" t="s">
        <v>172</v>
      </c>
      <c r="D35" s="35" t="s">
        <v>184</v>
      </c>
      <c r="E35" s="35" t="s">
        <v>185</v>
      </c>
      <c r="F35" s="35" t="s">
        <v>189</v>
      </c>
      <c r="G35" s="35" t="s">
        <v>190</v>
      </c>
      <c r="H35" s="29">
        <v>2023</v>
      </c>
      <c r="I35" s="29" t="s">
        <v>100</v>
      </c>
      <c r="J35" s="48" t="s">
        <v>100</v>
      </c>
      <c r="K35" s="29" t="s">
        <v>100</v>
      </c>
      <c r="L35" s="29" t="s">
        <v>250</v>
      </c>
      <c r="M35" s="47">
        <v>100</v>
      </c>
      <c r="N35" s="47"/>
      <c r="O35" s="47">
        <v>100</v>
      </c>
      <c r="P35" s="29">
        <v>202</v>
      </c>
      <c r="Q35" s="29">
        <v>55</v>
      </c>
      <c r="R35" s="42">
        <v>4</v>
      </c>
      <c r="S35" s="29">
        <v>1701</v>
      </c>
      <c r="T35" s="29">
        <v>8888</v>
      </c>
      <c r="U35" s="29">
        <v>8888</v>
      </c>
      <c r="V35" s="29" t="str">
        <f>VLOOKUP(W35,'Ítems Presupuestarios'!$A$3:$C$55,3,FALSE)</f>
        <v>73-Bienes y Servicios para Inversión</v>
      </c>
      <c r="W35" s="29">
        <v>730302</v>
      </c>
      <c r="X35" s="29" t="str">
        <f>VLOOKUP(W35,'Ítems Presupuestarios'!$A$3:$C$55,2,FALSE)</f>
        <v>Pasajes al Exterior</v>
      </c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>
        <v>6000</v>
      </c>
      <c r="BG35" s="25"/>
      <c r="BH35" s="25"/>
      <c r="BI35" s="41">
        <f t="shared" si="0"/>
        <v>6000</v>
      </c>
      <c r="BJ35" s="39">
        <f t="shared" si="1"/>
        <v>0</v>
      </c>
      <c r="BK35" s="39">
        <f t="shared" si="2"/>
        <v>6000</v>
      </c>
      <c r="BL35" s="39"/>
      <c r="BM35" s="39"/>
      <c r="BN35" s="39"/>
      <c r="BO35" s="39">
        <f t="shared" si="3"/>
        <v>0</v>
      </c>
      <c r="BP35" s="39"/>
      <c r="BQ35" s="39"/>
      <c r="BR35" s="39"/>
      <c r="BS35" s="39">
        <f t="shared" si="4"/>
        <v>0</v>
      </c>
      <c r="BT35" s="39"/>
      <c r="BU35" s="39"/>
      <c r="BV35" s="39"/>
      <c r="BW35" s="39"/>
      <c r="BX35" s="39"/>
      <c r="BY35" s="39"/>
      <c r="BZ35" s="39"/>
      <c r="CA35" s="39"/>
      <c r="CB35" s="39">
        <f t="shared" si="5"/>
        <v>6000</v>
      </c>
      <c r="CC35" s="39"/>
      <c r="CD35" s="39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</row>
    <row r="36" spans="1:129" s="38" customFormat="1" ht="63.75" hidden="1" x14ac:dyDescent="0.2">
      <c r="A36" s="35" t="s">
        <v>170</v>
      </c>
      <c r="B36" s="35" t="s">
        <v>171</v>
      </c>
      <c r="C36" s="35" t="s">
        <v>172</v>
      </c>
      <c r="D36" s="35" t="s">
        <v>184</v>
      </c>
      <c r="E36" s="35" t="s">
        <v>185</v>
      </c>
      <c r="F36" s="35" t="s">
        <v>189</v>
      </c>
      <c r="G36" s="35" t="s">
        <v>191</v>
      </c>
      <c r="H36" s="29">
        <v>2023</v>
      </c>
      <c r="I36" s="29" t="s">
        <v>100</v>
      </c>
      <c r="J36" s="48" t="s">
        <v>100</v>
      </c>
      <c r="K36" s="29" t="s">
        <v>100</v>
      </c>
      <c r="L36" s="29"/>
      <c r="M36" s="47"/>
      <c r="N36" s="47"/>
      <c r="O36" s="47"/>
      <c r="P36" s="29">
        <v>202</v>
      </c>
      <c r="Q36" s="29">
        <v>55</v>
      </c>
      <c r="R36" s="42">
        <v>4</v>
      </c>
      <c r="S36" s="29">
        <v>1701</v>
      </c>
      <c r="T36" s="29">
        <v>8888</v>
      </c>
      <c r="U36" s="29">
        <v>8888</v>
      </c>
      <c r="V36" s="29" t="str">
        <f>VLOOKUP(W36,'Ítems Presupuestarios'!$A$3:$C$55,3,FALSE)</f>
        <v>73-Bienes y Servicios para Inversión</v>
      </c>
      <c r="W36" s="29">
        <v>730809</v>
      </c>
      <c r="X36" s="29" t="str">
        <f>VLOOKUP(W36,'Ítems Presupuestarios'!$A$3:$C$55,2,FALSE)</f>
        <v>Medicamentos</v>
      </c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>
        <v>6000</v>
      </c>
      <c r="BG36" s="25"/>
      <c r="BH36" s="25"/>
      <c r="BI36" s="41">
        <f t="shared" si="0"/>
        <v>6000</v>
      </c>
      <c r="BJ36" s="39">
        <f t="shared" si="1"/>
        <v>0</v>
      </c>
      <c r="BK36" s="39">
        <f t="shared" si="2"/>
        <v>6000</v>
      </c>
      <c r="BL36" s="39"/>
      <c r="BM36" s="39"/>
      <c r="BN36" s="39"/>
      <c r="BO36" s="39">
        <f t="shared" si="3"/>
        <v>0</v>
      </c>
      <c r="BP36" s="39"/>
      <c r="BQ36" s="39"/>
      <c r="BR36" s="39"/>
      <c r="BS36" s="39">
        <f t="shared" si="4"/>
        <v>0</v>
      </c>
      <c r="BT36" s="39"/>
      <c r="BU36" s="39"/>
      <c r="BV36" s="39"/>
      <c r="BW36" s="39"/>
      <c r="BX36" s="39"/>
      <c r="BY36" s="39"/>
      <c r="BZ36" s="39"/>
      <c r="CA36" s="39"/>
      <c r="CB36" s="39">
        <f t="shared" si="5"/>
        <v>6000</v>
      </c>
      <c r="CC36" s="39"/>
      <c r="CD36" s="39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</row>
    <row r="37" spans="1:129" s="38" customFormat="1" ht="63.75" hidden="1" x14ac:dyDescent="0.2">
      <c r="A37" s="35" t="s">
        <v>170</v>
      </c>
      <c r="B37" s="35" t="s">
        <v>171</v>
      </c>
      <c r="C37" s="35" t="s">
        <v>172</v>
      </c>
      <c r="D37" s="35" t="s">
        <v>184</v>
      </c>
      <c r="E37" s="35" t="s">
        <v>185</v>
      </c>
      <c r="F37" s="35" t="s">
        <v>189</v>
      </c>
      <c r="G37" s="35" t="s">
        <v>192</v>
      </c>
      <c r="H37" s="29">
        <v>2023</v>
      </c>
      <c r="I37" s="29" t="s">
        <v>100</v>
      </c>
      <c r="J37" s="48" t="s">
        <v>100</v>
      </c>
      <c r="K37" s="29" t="s">
        <v>100</v>
      </c>
      <c r="L37" s="29"/>
      <c r="M37" s="47"/>
      <c r="N37" s="47"/>
      <c r="O37" s="47"/>
      <c r="P37" s="29">
        <v>202</v>
      </c>
      <c r="Q37" s="29">
        <v>55</v>
      </c>
      <c r="R37" s="42">
        <v>4</v>
      </c>
      <c r="S37" s="29">
        <v>1701</v>
      </c>
      <c r="T37" s="29">
        <v>8888</v>
      </c>
      <c r="U37" s="29">
        <v>8888</v>
      </c>
      <c r="V37" s="29" t="str">
        <f>VLOOKUP(W37,'Ítems Presupuestarios'!$A$3:$C$55,3,FALSE)</f>
        <v>77-Otros Ingresos de Inversión</v>
      </c>
      <c r="W37" s="29">
        <v>770201</v>
      </c>
      <c r="X37" s="29" t="str">
        <f>VLOOKUP(W37,'Ítems Presupuestarios'!$A$3:$C$55,2,FALSE)</f>
        <v>Seguros</v>
      </c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>
        <v>6000</v>
      </c>
      <c r="BG37" s="25"/>
      <c r="BH37" s="25"/>
      <c r="BI37" s="41">
        <f t="shared" si="0"/>
        <v>6000</v>
      </c>
      <c r="BJ37" s="39">
        <f t="shared" si="1"/>
        <v>0</v>
      </c>
      <c r="BK37" s="39">
        <f t="shared" si="2"/>
        <v>6000</v>
      </c>
      <c r="BL37" s="39"/>
      <c r="BM37" s="39"/>
      <c r="BN37" s="39"/>
      <c r="BO37" s="39">
        <f t="shared" si="3"/>
        <v>0</v>
      </c>
      <c r="BP37" s="39"/>
      <c r="BQ37" s="39"/>
      <c r="BR37" s="39"/>
      <c r="BS37" s="39">
        <f t="shared" si="4"/>
        <v>0</v>
      </c>
      <c r="BT37" s="39"/>
      <c r="BU37" s="39"/>
      <c r="BV37" s="39"/>
      <c r="BW37" s="39"/>
      <c r="BX37" s="39"/>
      <c r="BY37" s="39"/>
      <c r="BZ37" s="39"/>
      <c r="CA37" s="39"/>
      <c r="CB37" s="39">
        <f t="shared" si="5"/>
        <v>6000</v>
      </c>
      <c r="CC37" s="39"/>
      <c r="CD37" s="39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</row>
    <row r="38" spans="1:129" s="38" customFormat="1" ht="63.75" hidden="1" x14ac:dyDescent="0.2">
      <c r="A38" s="35" t="s">
        <v>170</v>
      </c>
      <c r="B38" s="35" t="s">
        <v>171</v>
      </c>
      <c r="C38" s="35" t="s">
        <v>172</v>
      </c>
      <c r="D38" s="35" t="s">
        <v>184</v>
      </c>
      <c r="E38" s="35" t="s">
        <v>185</v>
      </c>
      <c r="F38" s="35" t="s">
        <v>189</v>
      </c>
      <c r="G38" s="35" t="s">
        <v>193</v>
      </c>
      <c r="H38" s="29">
        <v>2023</v>
      </c>
      <c r="I38" s="29" t="s">
        <v>100</v>
      </c>
      <c r="J38" s="48" t="s">
        <v>100</v>
      </c>
      <c r="K38" s="29" t="s">
        <v>100</v>
      </c>
      <c r="L38" s="29"/>
      <c r="M38" s="47"/>
      <c r="N38" s="47"/>
      <c r="O38" s="47"/>
      <c r="P38" s="29">
        <v>202</v>
      </c>
      <c r="Q38" s="29">
        <v>55</v>
      </c>
      <c r="R38" s="42">
        <v>4</v>
      </c>
      <c r="S38" s="29">
        <v>1701</v>
      </c>
      <c r="T38" s="29">
        <v>8888</v>
      </c>
      <c r="U38" s="29">
        <v>8888</v>
      </c>
      <c r="V38" s="29" t="str">
        <f>VLOOKUP(W38,'Ítems Presupuestarios'!$A$3:$C$55,3,FALSE)</f>
        <v>73-Bienes y Servicios para Inversión</v>
      </c>
      <c r="W38" s="29">
        <v>730827</v>
      </c>
      <c r="X38" s="29" t="str">
        <f>VLOOKUP(W38,'Ítems Presupuestarios'!$A$3:$C$55,2,FALSE)</f>
        <v>Uniformes Deportivos</v>
      </c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>
        <v>6000</v>
      </c>
      <c r="BG38" s="25"/>
      <c r="BH38" s="25"/>
      <c r="BI38" s="41">
        <f t="shared" si="0"/>
        <v>6000</v>
      </c>
      <c r="BJ38" s="39">
        <f t="shared" si="1"/>
        <v>0</v>
      </c>
      <c r="BK38" s="39">
        <f t="shared" si="2"/>
        <v>6000</v>
      </c>
      <c r="BL38" s="39"/>
      <c r="BM38" s="39"/>
      <c r="BN38" s="39"/>
      <c r="BO38" s="39">
        <f t="shared" si="3"/>
        <v>0</v>
      </c>
      <c r="BP38" s="39"/>
      <c r="BQ38" s="39"/>
      <c r="BR38" s="39"/>
      <c r="BS38" s="39">
        <f t="shared" si="4"/>
        <v>0</v>
      </c>
      <c r="BT38" s="39"/>
      <c r="BU38" s="39"/>
      <c r="BV38" s="39"/>
      <c r="BW38" s="39"/>
      <c r="BX38" s="39"/>
      <c r="BY38" s="39"/>
      <c r="BZ38" s="39"/>
      <c r="CA38" s="39"/>
      <c r="CB38" s="39">
        <f t="shared" si="5"/>
        <v>6000</v>
      </c>
      <c r="CC38" s="39"/>
      <c r="CD38" s="39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</row>
    <row r="39" spans="1:129" s="38" customFormat="1" ht="114.75" hidden="1" x14ac:dyDescent="0.2">
      <c r="A39" s="35" t="s">
        <v>170</v>
      </c>
      <c r="B39" s="35" t="s">
        <v>171</v>
      </c>
      <c r="C39" s="35" t="s">
        <v>172</v>
      </c>
      <c r="D39" s="35" t="s">
        <v>184</v>
      </c>
      <c r="E39" s="35" t="s">
        <v>185</v>
      </c>
      <c r="F39" s="35" t="s">
        <v>189</v>
      </c>
      <c r="G39" s="35" t="s">
        <v>194</v>
      </c>
      <c r="H39" s="29">
        <v>2023</v>
      </c>
      <c r="I39" s="29" t="s">
        <v>100</v>
      </c>
      <c r="J39" s="48" t="s">
        <v>100</v>
      </c>
      <c r="K39" s="29" t="s">
        <v>100</v>
      </c>
      <c r="L39" s="29"/>
      <c r="M39" s="47"/>
      <c r="N39" s="47"/>
      <c r="O39" s="47"/>
      <c r="P39" s="29">
        <v>202</v>
      </c>
      <c r="Q39" s="29">
        <v>55</v>
      </c>
      <c r="R39" s="42">
        <v>4</v>
      </c>
      <c r="S39" s="29">
        <v>1701</v>
      </c>
      <c r="T39" s="29">
        <v>8888</v>
      </c>
      <c r="U39" s="29">
        <v>8888</v>
      </c>
      <c r="V39" s="29" t="str">
        <f>VLOOKUP(W39,'Ítems Presupuestarios'!$A$3:$C$55,3,FALSE)</f>
        <v>73-Bienes y Servicios para Inversión</v>
      </c>
      <c r="W39" s="29">
        <v>730204</v>
      </c>
      <c r="X39" s="29" t="str">
        <f>VLOOKUP(W39,'Ítems Presupuestarios'!$A$3:$C$55,2,FALSE)</f>
        <v>Edición,Impresión,Reproducción,Publicaciones,Suscripciones,Fotocopiado,Traducción,Empastado,Enmarcación,Serigrafía,Fotografía,Carnetización,FilmacióneImágenesSatelitalesyotros elementos oficiales</v>
      </c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>
        <v>6000</v>
      </c>
      <c r="BG39" s="25"/>
      <c r="BH39" s="25"/>
      <c r="BI39" s="41">
        <f t="shared" si="0"/>
        <v>6000</v>
      </c>
      <c r="BJ39" s="39">
        <f t="shared" si="1"/>
        <v>0</v>
      </c>
      <c r="BK39" s="39">
        <f t="shared" si="2"/>
        <v>6000</v>
      </c>
      <c r="BL39" s="39"/>
      <c r="BM39" s="39"/>
      <c r="BN39" s="39"/>
      <c r="BO39" s="39">
        <f t="shared" si="3"/>
        <v>0</v>
      </c>
      <c r="BP39" s="39"/>
      <c r="BQ39" s="39"/>
      <c r="BR39" s="39"/>
      <c r="BS39" s="39">
        <f t="shared" si="4"/>
        <v>0</v>
      </c>
      <c r="BT39" s="39"/>
      <c r="BU39" s="39"/>
      <c r="BV39" s="39"/>
      <c r="BW39" s="39"/>
      <c r="BX39" s="39"/>
      <c r="BY39" s="39"/>
      <c r="BZ39" s="39"/>
      <c r="CA39" s="39"/>
      <c r="CB39" s="39">
        <f t="shared" si="5"/>
        <v>6000</v>
      </c>
      <c r="CC39" s="39"/>
      <c r="CD39" s="39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</row>
    <row r="40" spans="1:129" s="38" customFormat="1" ht="63.75" hidden="1" x14ac:dyDescent="0.2">
      <c r="A40" s="35" t="s">
        <v>170</v>
      </c>
      <c r="B40" s="35" t="s">
        <v>171</v>
      </c>
      <c r="C40" s="35" t="s">
        <v>172</v>
      </c>
      <c r="D40" s="35" t="s">
        <v>184</v>
      </c>
      <c r="E40" s="35" t="s">
        <v>185</v>
      </c>
      <c r="F40" s="35" t="s">
        <v>189</v>
      </c>
      <c r="G40" s="35" t="s">
        <v>195</v>
      </c>
      <c r="H40" s="29">
        <v>2023</v>
      </c>
      <c r="I40" s="29" t="s">
        <v>113</v>
      </c>
      <c r="J40" s="48" t="s">
        <v>303</v>
      </c>
      <c r="K40" s="48" t="s">
        <v>303</v>
      </c>
      <c r="L40" s="29"/>
      <c r="M40" s="47"/>
      <c r="N40" s="47"/>
      <c r="O40" s="47"/>
      <c r="P40" s="29">
        <v>202</v>
      </c>
      <c r="Q40" s="29">
        <v>55</v>
      </c>
      <c r="R40" s="42">
        <v>4</v>
      </c>
      <c r="S40" s="29">
        <v>1701</v>
      </c>
      <c r="T40" s="29">
        <v>8888</v>
      </c>
      <c r="U40" s="29">
        <v>8888</v>
      </c>
      <c r="V40" s="29" t="str">
        <f>VLOOKUP(W40,'Ítems Presupuestarios'!$A$3:$C$55,3,FALSE)</f>
        <v>78-Transferencias o Donaciones para Inversión</v>
      </c>
      <c r="W40" s="29">
        <v>780204</v>
      </c>
      <c r="X40" s="29" t="str">
        <f>VLOOKUP(W40,'Ítems Presupuestarios'!$A$3:$C$55,2,FALSE)</f>
        <v>Transferencias y Donaciones al Sector Privado no Financiero</v>
      </c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>
        <v>4975</v>
      </c>
      <c r="BG40" s="25"/>
      <c r="BH40" s="25"/>
      <c r="BI40" s="41">
        <f t="shared" si="0"/>
        <v>4975</v>
      </c>
      <c r="BJ40" s="39">
        <f t="shared" si="1"/>
        <v>0</v>
      </c>
      <c r="BK40" s="39">
        <f t="shared" si="2"/>
        <v>4975</v>
      </c>
      <c r="BL40" s="39"/>
      <c r="BM40" s="39"/>
      <c r="BN40" s="39"/>
      <c r="BO40" s="39">
        <f t="shared" si="3"/>
        <v>0</v>
      </c>
      <c r="BP40" s="39"/>
      <c r="BQ40" s="39"/>
      <c r="BR40" s="39"/>
      <c r="BS40" s="39">
        <f t="shared" si="4"/>
        <v>0</v>
      </c>
      <c r="BT40" s="39"/>
      <c r="BU40" s="39"/>
      <c r="BV40" s="39"/>
      <c r="BW40" s="39"/>
      <c r="BX40" s="39"/>
      <c r="BY40" s="39"/>
      <c r="BZ40" s="39"/>
      <c r="CA40" s="39"/>
      <c r="CB40" s="39">
        <f t="shared" si="5"/>
        <v>4975</v>
      </c>
      <c r="CC40" s="39"/>
      <c r="CD40" s="39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</row>
    <row r="41" spans="1:129" s="38" customFormat="1" ht="63.75" hidden="1" x14ac:dyDescent="0.2">
      <c r="A41" s="35" t="s">
        <v>170</v>
      </c>
      <c r="B41" s="35" t="s">
        <v>171</v>
      </c>
      <c r="C41" s="35" t="s">
        <v>172</v>
      </c>
      <c r="D41" s="35" t="s">
        <v>184</v>
      </c>
      <c r="E41" s="35" t="s">
        <v>185</v>
      </c>
      <c r="F41" s="35" t="s">
        <v>189</v>
      </c>
      <c r="G41" s="35" t="s">
        <v>196</v>
      </c>
      <c r="H41" s="29">
        <v>2023</v>
      </c>
      <c r="I41" s="29" t="s">
        <v>113</v>
      </c>
      <c r="J41" s="48" t="s">
        <v>99</v>
      </c>
      <c r="K41" s="48" t="s">
        <v>99</v>
      </c>
      <c r="L41" s="29"/>
      <c r="M41" s="47"/>
      <c r="N41" s="47"/>
      <c r="O41" s="47"/>
      <c r="P41" s="29">
        <v>202</v>
      </c>
      <c r="Q41" s="29">
        <v>55</v>
      </c>
      <c r="R41" s="42">
        <v>4</v>
      </c>
      <c r="S41" s="29">
        <v>1702</v>
      </c>
      <c r="T41" s="29">
        <v>8888</v>
      </c>
      <c r="U41" s="29">
        <v>8888</v>
      </c>
      <c r="V41" s="29" t="str">
        <f>VLOOKUP(W41,'Ítems Presupuestarios'!$A$3:$C$55,3,FALSE)</f>
        <v>78-Transferencias o Donaciones para Inversión</v>
      </c>
      <c r="W41" s="29">
        <v>780204</v>
      </c>
      <c r="X41" s="29" t="str">
        <f>VLOOKUP(W41,'Ítems Presupuestarios'!$A$3:$C$55,2,FALSE)</f>
        <v>Transferencias y Donaciones al Sector Privado no Financiero</v>
      </c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>
        <v>25</v>
      </c>
      <c r="BG41" s="25"/>
      <c r="BH41" s="25"/>
      <c r="BI41" s="41">
        <f t="shared" si="0"/>
        <v>25</v>
      </c>
      <c r="BJ41" s="39">
        <f t="shared" si="1"/>
        <v>0</v>
      </c>
      <c r="BK41" s="39">
        <f t="shared" si="2"/>
        <v>25</v>
      </c>
      <c r="BL41" s="39"/>
      <c r="BM41" s="39"/>
      <c r="BN41" s="39"/>
      <c r="BO41" s="39">
        <f t="shared" si="3"/>
        <v>0</v>
      </c>
      <c r="BP41" s="39"/>
      <c r="BQ41" s="39"/>
      <c r="BR41" s="39"/>
      <c r="BS41" s="39">
        <f t="shared" si="4"/>
        <v>0</v>
      </c>
      <c r="BT41" s="39"/>
      <c r="BU41" s="39"/>
      <c r="BV41" s="39"/>
      <c r="BW41" s="39"/>
      <c r="BX41" s="39"/>
      <c r="BY41" s="39"/>
      <c r="BZ41" s="39"/>
      <c r="CA41" s="39"/>
      <c r="CB41" s="39">
        <f t="shared" si="5"/>
        <v>25</v>
      </c>
      <c r="CC41" s="39"/>
      <c r="CD41" s="39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</row>
    <row r="42" spans="1:129" s="38" customFormat="1" ht="63.75" hidden="1" x14ac:dyDescent="0.2">
      <c r="A42" s="35" t="s">
        <v>170</v>
      </c>
      <c r="B42" s="35" t="s">
        <v>171</v>
      </c>
      <c r="C42" s="35" t="s">
        <v>172</v>
      </c>
      <c r="D42" s="35" t="s">
        <v>184</v>
      </c>
      <c r="E42" s="35" t="s">
        <v>185</v>
      </c>
      <c r="F42" s="35" t="s">
        <v>197</v>
      </c>
      <c r="G42" s="35" t="s">
        <v>198</v>
      </c>
      <c r="H42" s="29">
        <v>2023</v>
      </c>
      <c r="I42" s="29" t="s">
        <v>113</v>
      </c>
      <c r="J42" s="48" t="s">
        <v>303</v>
      </c>
      <c r="K42" s="48" t="s">
        <v>303</v>
      </c>
      <c r="L42" s="29" t="s">
        <v>250</v>
      </c>
      <c r="M42" s="47">
        <v>1100</v>
      </c>
      <c r="N42" s="47"/>
      <c r="O42" s="47">
        <v>1100</v>
      </c>
      <c r="P42" s="29">
        <v>202</v>
      </c>
      <c r="Q42" s="29">
        <v>55</v>
      </c>
      <c r="R42" s="42">
        <v>4</v>
      </c>
      <c r="S42" s="29">
        <v>1701</v>
      </c>
      <c r="T42" s="29">
        <v>8888</v>
      </c>
      <c r="U42" s="29">
        <v>8888</v>
      </c>
      <c r="V42" s="29" t="str">
        <f>VLOOKUP(W42,'Ítems Presupuestarios'!$A$3:$C$55,3,FALSE)</f>
        <v>78-Transferencias o Donaciones para Inversión</v>
      </c>
      <c r="W42" s="29">
        <v>780204</v>
      </c>
      <c r="X42" s="29" t="str">
        <f>VLOOKUP(W42,'Ítems Presupuestarios'!$A$3:$C$55,2,FALSE)</f>
        <v>Transferencias y Donaciones al Sector Privado no Financiero</v>
      </c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>
        <v>2487.5</v>
      </c>
      <c r="BD42" s="25"/>
      <c r="BE42" s="25"/>
      <c r="BF42" s="25"/>
      <c r="BG42" s="25"/>
      <c r="BH42" s="25"/>
      <c r="BI42" s="41">
        <f t="shared" si="0"/>
        <v>2487.5</v>
      </c>
      <c r="BJ42" s="39">
        <f t="shared" si="1"/>
        <v>0</v>
      </c>
      <c r="BK42" s="39">
        <f t="shared" si="2"/>
        <v>2487.5</v>
      </c>
      <c r="BL42" s="39"/>
      <c r="BM42" s="39"/>
      <c r="BN42" s="39"/>
      <c r="BO42" s="39">
        <f t="shared" si="3"/>
        <v>0</v>
      </c>
      <c r="BP42" s="39"/>
      <c r="BQ42" s="39"/>
      <c r="BR42" s="39"/>
      <c r="BS42" s="39">
        <f t="shared" si="4"/>
        <v>0</v>
      </c>
      <c r="BT42" s="39"/>
      <c r="BU42" s="39"/>
      <c r="BV42" s="39"/>
      <c r="BW42" s="39"/>
      <c r="BX42" s="39"/>
      <c r="BY42" s="39"/>
      <c r="BZ42" s="39"/>
      <c r="CA42" s="39"/>
      <c r="CB42" s="39">
        <f t="shared" si="5"/>
        <v>2487.5</v>
      </c>
      <c r="CC42" s="39"/>
      <c r="CD42" s="39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</row>
    <row r="43" spans="1:129" s="38" customFormat="1" ht="63.75" hidden="1" x14ac:dyDescent="0.2">
      <c r="A43" s="35" t="s">
        <v>170</v>
      </c>
      <c r="B43" s="35" t="s">
        <v>171</v>
      </c>
      <c r="C43" s="35" t="s">
        <v>172</v>
      </c>
      <c r="D43" s="35" t="s">
        <v>184</v>
      </c>
      <c r="E43" s="35" t="s">
        <v>185</v>
      </c>
      <c r="F43" s="35" t="s">
        <v>199</v>
      </c>
      <c r="G43" s="35" t="s">
        <v>200</v>
      </c>
      <c r="H43" s="29">
        <v>2023</v>
      </c>
      <c r="I43" s="29" t="s">
        <v>113</v>
      </c>
      <c r="J43" s="48" t="s">
        <v>99</v>
      </c>
      <c r="K43" s="48" t="s">
        <v>99</v>
      </c>
      <c r="L43" s="29"/>
      <c r="M43" s="47"/>
      <c r="N43" s="47"/>
      <c r="O43" s="47"/>
      <c r="P43" s="29">
        <v>202</v>
      </c>
      <c r="Q43" s="29">
        <v>55</v>
      </c>
      <c r="R43" s="42">
        <v>4</v>
      </c>
      <c r="S43" s="29">
        <v>1702</v>
      </c>
      <c r="T43" s="29">
        <v>8888</v>
      </c>
      <c r="U43" s="29">
        <v>8888</v>
      </c>
      <c r="V43" s="29" t="str">
        <f>VLOOKUP(W43,'Ítems Presupuestarios'!$A$3:$C$55,3,FALSE)</f>
        <v>78-Transferencias o Donaciones para Inversión</v>
      </c>
      <c r="W43" s="29">
        <v>780204</v>
      </c>
      <c r="X43" s="29" t="str">
        <f>VLOOKUP(W43,'Ítems Presupuestarios'!$A$3:$C$55,2,FALSE)</f>
        <v>Transferencias y Donaciones al Sector Privado no Financiero</v>
      </c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>
        <v>12.5</v>
      </c>
      <c r="BD43" s="25"/>
      <c r="BE43" s="25"/>
      <c r="BF43" s="25"/>
      <c r="BG43" s="25"/>
      <c r="BH43" s="25"/>
      <c r="BI43" s="41">
        <f t="shared" si="0"/>
        <v>12.5</v>
      </c>
      <c r="BJ43" s="39">
        <f t="shared" si="1"/>
        <v>0</v>
      </c>
      <c r="BK43" s="39">
        <f t="shared" si="2"/>
        <v>12.5</v>
      </c>
      <c r="BL43" s="39"/>
      <c r="BM43" s="39"/>
      <c r="BN43" s="39"/>
      <c r="BO43" s="39">
        <f t="shared" si="3"/>
        <v>0</v>
      </c>
      <c r="BP43" s="39"/>
      <c r="BQ43" s="39"/>
      <c r="BR43" s="39"/>
      <c r="BS43" s="39">
        <f t="shared" si="4"/>
        <v>0</v>
      </c>
      <c r="BT43" s="39"/>
      <c r="BU43" s="39"/>
      <c r="BV43" s="39"/>
      <c r="BW43" s="39"/>
      <c r="BX43" s="39"/>
      <c r="BY43" s="39"/>
      <c r="BZ43" s="39"/>
      <c r="CA43" s="39"/>
      <c r="CB43" s="39">
        <f t="shared" si="5"/>
        <v>12.5</v>
      </c>
      <c r="CC43" s="39"/>
      <c r="CD43" s="39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</row>
    <row r="44" spans="1:129" s="38" customFormat="1" ht="63.75" hidden="1" x14ac:dyDescent="0.2">
      <c r="A44" s="35" t="s">
        <v>170</v>
      </c>
      <c r="B44" s="35" t="s">
        <v>171</v>
      </c>
      <c r="C44" s="35" t="s">
        <v>172</v>
      </c>
      <c r="D44" s="35" t="s">
        <v>201</v>
      </c>
      <c r="E44" s="35" t="s">
        <v>202</v>
      </c>
      <c r="F44" s="35" t="s">
        <v>203</v>
      </c>
      <c r="G44" s="35" t="s">
        <v>204</v>
      </c>
      <c r="H44" s="29">
        <v>2023</v>
      </c>
      <c r="I44" s="29" t="s">
        <v>100</v>
      </c>
      <c r="J44" s="48" t="s">
        <v>100</v>
      </c>
      <c r="K44" s="29" t="s">
        <v>100</v>
      </c>
      <c r="L44" s="29" t="s">
        <v>251</v>
      </c>
      <c r="M44" s="47">
        <v>7600</v>
      </c>
      <c r="N44" s="47">
        <v>3800</v>
      </c>
      <c r="O44" s="47">
        <v>3800</v>
      </c>
      <c r="P44" s="29">
        <v>202</v>
      </c>
      <c r="Q44" s="29">
        <v>55</v>
      </c>
      <c r="R44" s="42">
        <v>4</v>
      </c>
      <c r="S44" s="29">
        <v>1701</v>
      </c>
      <c r="T44" s="29">
        <v>8888</v>
      </c>
      <c r="U44" s="29">
        <v>8888</v>
      </c>
      <c r="V44" s="29" t="str">
        <f>VLOOKUP(W44,'Ítems Presupuestarios'!$A$3:$C$55,3,FALSE)</f>
        <v>73-Bienes y Servicios para Inversión</v>
      </c>
      <c r="W44" s="29">
        <v>730606</v>
      </c>
      <c r="X44" s="29" t="str">
        <f>VLOOKUP(W44,'Ítems Presupuestarios'!$A$3:$C$55,2,FALSE)</f>
        <v>Honorarios por Contratos Civiles de Servicios</v>
      </c>
      <c r="Y44" s="25"/>
      <c r="Z44" s="25"/>
      <c r="AA44" s="25"/>
      <c r="AB44" s="25"/>
      <c r="AC44" s="25"/>
      <c r="AD44" s="25"/>
      <c r="AE44" s="25">
        <v>14928</v>
      </c>
      <c r="AF44" s="25"/>
      <c r="AG44" s="25"/>
      <c r="AH44" s="25">
        <v>14928</v>
      </c>
      <c r="AI44" s="25"/>
      <c r="AJ44" s="25"/>
      <c r="AK44" s="25">
        <v>14928</v>
      </c>
      <c r="AL44" s="25"/>
      <c r="AM44" s="25"/>
      <c r="AN44" s="25">
        <v>14928</v>
      </c>
      <c r="AO44" s="25"/>
      <c r="AP44" s="25"/>
      <c r="AQ44" s="25">
        <v>14928</v>
      </c>
      <c r="AR44" s="25"/>
      <c r="AS44" s="25"/>
      <c r="AT44" s="25">
        <v>14928</v>
      </c>
      <c r="AU44" s="25"/>
      <c r="AV44" s="25"/>
      <c r="AW44" s="25">
        <v>14928</v>
      </c>
      <c r="AX44" s="25"/>
      <c r="AY44" s="25"/>
      <c r="AZ44" s="25">
        <v>14928</v>
      </c>
      <c r="BA44" s="25"/>
      <c r="BB44" s="25"/>
      <c r="BC44" s="25">
        <v>14928</v>
      </c>
      <c r="BD44" s="25"/>
      <c r="BE44" s="25"/>
      <c r="BF44" s="25">
        <v>14928</v>
      </c>
      <c r="BG44" s="25"/>
      <c r="BH44" s="25"/>
      <c r="BI44" s="41">
        <f t="shared" si="0"/>
        <v>149280</v>
      </c>
      <c r="BJ44" s="39">
        <f t="shared" si="1"/>
        <v>0</v>
      </c>
      <c r="BK44" s="39">
        <f t="shared" si="2"/>
        <v>149280</v>
      </c>
      <c r="BL44" s="39"/>
      <c r="BM44" s="39"/>
      <c r="BN44" s="39"/>
      <c r="BO44" s="39">
        <f t="shared" si="3"/>
        <v>0</v>
      </c>
      <c r="BP44" s="39"/>
      <c r="BQ44" s="39"/>
      <c r="BR44" s="39"/>
      <c r="BS44" s="39">
        <f t="shared" si="4"/>
        <v>0</v>
      </c>
      <c r="BT44" s="39"/>
      <c r="BU44" s="39"/>
      <c r="BV44" s="39"/>
      <c r="BW44" s="39"/>
      <c r="BX44" s="39"/>
      <c r="BY44" s="39"/>
      <c r="BZ44" s="39"/>
      <c r="CA44" s="39"/>
      <c r="CB44" s="39">
        <f t="shared" si="5"/>
        <v>149280</v>
      </c>
      <c r="CC44" s="39"/>
      <c r="CD44" s="39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</row>
    <row r="45" spans="1:129" s="38" customFormat="1" ht="63.75" hidden="1" x14ac:dyDescent="0.2">
      <c r="A45" s="35" t="s">
        <v>170</v>
      </c>
      <c r="B45" s="35" t="s">
        <v>171</v>
      </c>
      <c r="C45" s="35" t="s">
        <v>172</v>
      </c>
      <c r="D45" s="35" t="s">
        <v>201</v>
      </c>
      <c r="E45" s="35" t="s">
        <v>202</v>
      </c>
      <c r="F45" s="35" t="s">
        <v>203</v>
      </c>
      <c r="G45" s="35" t="s">
        <v>205</v>
      </c>
      <c r="H45" s="29">
        <v>2023</v>
      </c>
      <c r="I45" s="29" t="s">
        <v>100</v>
      </c>
      <c r="J45" s="48" t="s">
        <v>100</v>
      </c>
      <c r="K45" s="29" t="s">
        <v>100</v>
      </c>
      <c r="L45" s="29"/>
      <c r="M45" s="47"/>
      <c r="N45" s="47"/>
      <c r="O45" s="47"/>
      <c r="P45" s="29">
        <v>202</v>
      </c>
      <c r="Q45" s="29">
        <v>55</v>
      </c>
      <c r="R45" s="42">
        <v>4</v>
      </c>
      <c r="S45" s="29">
        <v>1701</v>
      </c>
      <c r="T45" s="29">
        <v>8888</v>
      </c>
      <c r="U45" s="29">
        <v>8888</v>
      </c>
      <c r="V45" s="29" t="str">
        <f>VLOOKUP(W45,'Ítems Presupuestarios'!$A$3:$C$55,3,FALSE)</f>
        <v>73-Bienes y Servicios para Inversión</v>
      </c>
      <c r="W45" s="29">
        <v>730812</v>
      </c>
      <c r="X45" s="29" t="str">
        <f>VLOOKUP(W45,'Ítems Presupuestarios'!$A$3:$C$55,2,FALSE)</f>
        <v>Materiales Didácticos</v>
      </c>
      <c r="Y45" s="25"/>
      <c r="Z45" s="25"/>
      <c r="AA45" s="25"/>
      <c r="AB45" s="25"/>
      <c r="AC45" s="25"/>
      <c r="AD45" s="25"/>
      <c r="AE45" s="25">
        <v>50720</v>
      </c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41">
        <f t="shared" si="0"/>
        <v>50720</v>
      </c>
      <c r="BJ45" s="39">
        <f t="shared" si="1"/>
        <v>0</v>
      </c>
      <c r="BK45" s="39">
        <f t="shared" si="2"/>
        <v>50720</v>
      </c>
      <c r="BL45" s="39"/>
      <c r="BM45" s="39"/>
      <c r="BN45" s="39"/>
      <c r="BO45" s="39">
        <f t="shared" si="3"/>
        <v>0</v>
      </c>
      <c r="BP45" s="39"/>
      <c r="BQ45" s="39"/>
      <c r="BR45" s="39"/>
      <c r="BS45" s="39">
        <f t="shared" si="4"/>
        <v>0</v>
      </c>
      <c r="BT45" s="39"/>
      <c r="BU45" s="39"/>
      <c r="BV45" s="39"/>
      <c r="BW45" s="39"/>
      <c r="BX45" s="39"/>
      <c r="BY45" s="39"/>
      <c r="BZ45" s="39"/>
      <c r="CA45" s="39"/>
      <c r="CB45" s="39">
        <f t="shared" si="5"/>
        <v>50720</v>
      </c>
      <c r="CC45" s="39"/>
      <c r="CD45" s="39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</row>
    <row r="46" spans="1:129" s="38" customFormat="1" ht="63.75" hidden="1" x14ac:dyDescent="0.2">
      <c r="A46" s="35" t="s">
        <v>170</v>
      </c>
      <c r="B46" s="35" t="s">
        <v>171</v>
      </c>
      <c r="C46" s="35" t="s">
        <v>172</v>
      </c>
      <c r="D46" s="35" t="s">
        <v>206</v>
      </c>
      <c r="E46" s="35" t="s">
        <v>207</v>
      </c>
      <c r="F46" s="35" t="s">
        <v>208</v>
      </c>
      <c r="G46" s="35" t="s">
        <v>204</v>
      </c>
      <c r="H46" s="29">
        <v>2023</v>
      </c>
      <c r="I46" s="29" t="s">
        <v>100</v>
      </c>
      <c r="J46" s="48" t="s">
        <v>100</v>
      </c>
      <c r="K46" s="29" t="s">
        <v>100</v>
      </c>
      <c r="L46" s="29" t="s">
        <v>252</v>
      </c>
      <c r="M46" s="47">
        <v>73450</v>
      </c>
      <c r="N46" s="47">
        <v>36725</v>
      </c>
      <c r="O46" s="47">
        <v>36725</v>
      </c>
      <c r="P46" s="29">
        <v>202</v>
      </c>
      <c r="Q46" s="29">
        <v>55</v>
      </c>
      <c r="R46" s="42">
        <v>4</v>
      </c>
      <c r="S46" s="29">
        <v>1701</v>
      </c>
      <c r="T46" s="29">
        <v>8888</v>
      </c>
      <c r="U46" s="29">
        <v>8888</v>
      </c>
      <c r="V46" s="29" t="str">
        <f>VLOOKUP(W46,'Ítems Presupuestarios'!$A$3:$C$55,3,FALSE)</f>
        <v>73-Bienes y Servicios para Inversión</v>
      </c>
      <c r="W46" s="29">
        <v>730606</v>
      </c>
      <c r="X46" s="29" t="str">
        <f>VLOOKUP(W46,'Ítems Presupuestarios'!$A$3:$C$55,2,FALSE)</f>
        <v>Honorarios por Contratos Civiles de Servicios</v>
      </c>
      <c r="Y46" s="25">
        <v>140572</v>
      </c>
      <c r="Z46" s="25"/>
      <c r="AA46" s="25"/>
      <c r="AB46" s="25">
        <v>140572</v>
      </c>
      <c r="AC46" s="25"/>
      <c r="AD46" s="25"/>
      <c r="AE46" s="25">
        <v>140572</v>
      </c>
      <c r="AF46" s="25"/>
      <c r="AG46" s="25"/>
      <c r="AH46" s="25">
        <v>140572</v>
      </c>
      <c r="AI46" s="25"/>
      <c r="AJ46" s="25"/>
      <c r="AK46" s="25">
        <v>140572</v>
      </c>
      <c r="AL46" s="25"/>
      <c r="AM46" s="25"/>
      <c r="AN46" s="25">
        <v>140572</v>
      </c>
      <c r="AO46" s="25"/>
      <c r="AP46" s="25"/>
      <c r="AQ46" s="25">
        <v>140572</v>
      </c>
      <c r="AR46" s="25"/>
      <c r="AS46" s="25"/>
      <c r="AT46" s="25">
        <v>140572</v>
      </c>
      <c r="AU46" s="25"/>
      <c r="AV46" s="25"/>
      <c r="AW46" s="25">
        <v>140572</v>
      </c>
      <c r="AX46" s="25"/>
      <c r="AY46" s="25"/>
      <c r="AZ46" s="25">
        <v>140572</v>
      </c>
      <c r="BA46" s="25"/>
      <c r="BB46" s="25"/>
      <c r="BC46" s="25">
        <v>140572</v>
      </c>
      <c r="BD46" s="25"/>
      <c r="BE46" s="25"/>
      <c r="BF46" s="25">
        <v>140572</v>
      </c>
      <c r="BG46" s="25"/>
      <c r="BH46" s="25"/>
      <c r="BI46" s="41">
        <f t="shared" si="0"/>
        <v>1686864</v>
      </c>
      <c r="BJ46" s="39">
        <f t="shared" si="1"/>
        <v>0</v>
      </c>
      <c r="BK46" s="39">
        <f t="shared" si="2"/>
        <v>1686864</v>
      </c>
      <c r="BL46" s="39">
        <v>225786</v>
      </c>
      <c r="BM46" s="39">
        <v>225786</v>
      </c>
      <c r="BN46" s="39"/>
      <c r="BO46" s="39">
        <f t="shared" si="3"/>
        <v>225786</v>
      </c>
      <c r="BP46" s="39">
        <v>497600</v>
      </c>
      <c r="BQ46" s="39"/>
      <c r="BR46" s="39"/>
      <c r="BS46" s="39">
        <f t="shared" si="4"/>
        <v>497600</v>
      </c>
      <c r="BT46" s="39">
        <v>6220</v>
      </c>
      <c r="BU46" s="39"/>
      <c r="BV46" s="39">
        <v>6220</v>
      </c>
      <c r="BW46" s="39"/>
      <c r="BX46" s="39"/>
      <c r="BY46" s="39"/>
      <c r="BZ46" s="39"/>
      <c r="CA46" s="39"/>
      <c r="CB46" s="39">
        <f t="shared" si="5"/>
        <v>963478</v>
      </c>
      <c r="CC46" s="39"/>
      <c r="CD46" s="39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</row>
    <row r="47" spans="1:129" s="38" customFormat="1" ht="63.75" hidden="1" x14ac:dyDescent="0.2">
      <c r="A47" s="35" t="s">
        <v>170</v>
      </c>
      <c r="B47" s="35" t="s">
        <v>171</v>
      </c>
      <c r="C47" s="35" t="s">
        <v>172</v>
      </c>
      <c r="D47" s="35" t="s">
        <v>206</v>
      </c>
      <c r="E47" s="35" t="s">
        <v>207</v>
      </c>
      <c r="F47" s="35" t="s">
        <v>208</v>
      </c>
      <c r="G47" s="35" t="s">
        <v>209</v>
      </c>
      <c r="H47" s="29">
        <v>2023</v>
      </c>
      <c r="I47" s="29" t="s">
        <v>100</v>
      </c>
      <c r="J47" s="48" t="s">
        <v>100</v>
      </c>
      <c r="K47" s="29" t="s">
        <v>100</v>
      </c>
      <c r="L47" s="29"/>
      <c r="M47" s="47"/>
      <c r="N47" s="47"/>
      <c r="O47" s="47"/>
      <c r="P47" s="29">
        <v>202</v>
      </c>
      <c r="Q47" s="29">
        <v>55</v>
      </c>
      <c r="R47" s="42">
        <v>4</v>
      </c>
      <c r="S47" s="29">
        <v>1701</v>
      </c>
      <c r="T47" s="29">
        <v>8888</v>
      </c>
      <c r="U47" s="29">
        <v>8888</v>
      </c>
      <c r="V47" s="29" t="str">
        <f>VLOOKUP(W47,'Ítems Presupuestarios'!$A$3:$C$55,3,FALSE)</f>
        <v>73-Bienes y Servicios para Inversión</v>
      </c>
      <c r="W47" s="29">
        <v>730827</v>
      </c>
      <c r="X47" s="29" t="str">
        <f>VLOOKUP(W47,'Ítems Presupuestarios'!$A$3:$C$55,2,FALSE)</f>
        <v>Uniformes Deportivos</v>
      </c>
      <c r="Y47" s="25"/>
      <c r="Z47" s="25"/>
      <c r="AA47" s="25"/>
      <c r="AB47" s="25">
        <v>40680</v>
      </c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41">
        <f t="shared" si="0"/>
        <v>40680</v>
      </c>
      <c r="BJ47" s="39">
        <f t="shared" si="1"/>
        <v>0</v>
      </c>
      <c r="BK47" s="39">
        <f t="shared" si="2"/>
        <v>40680</v>
      </c>
      <c r="BL47" s="39"/>
      <c r="BM47" s="39"/>
      <c r="BN47" s="39"/>
      <c r="BO47" s="39">
        <f t="shared" si="3"/>
        <v>0</v>
      </c>
      <c r="BP47" s="39"/>
      <c r="BQ47" s="39"/>
      <c r="BR47" s="39"/>
      <c r="BS47" s="39">
        <f t="shared" si="4"/>
        <v>0</v>
      </c>
      <c r="BT47" s="39"/>
      <c r="BU47" s="39"/>
      <c r="BV47" s="39"/>
      <c r="BW47" s="39"/>
      <c r="BX47" s="39"/>
      <c r="BY47" s="39"/>
      <c r="BZ47" s="39"/>
      <c r="CA47" s="39"/>
      <c r="CB47" s="39">
        <f t="shared" si="5"/>
        <v>40680</v>
      </c>
      <c r="CC47" s="39"/>
      <c r="CD47" s="39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</row>
    <row r="48" spans="1:129" s="38" customFormat="1" ht="63.75" hidden="1" x14ac:dyDescent="0.2">
      <c r="A48" s="35" t="s">
        <v>170</v>
      </c>
      <c r="B48" s="35" t="s">
        <v>171</v>
      </c>
      <c r="C48" s="35" t="s">
        <v>172</v>
      </c>
      <c r="D48" s="35" t="s">
        <v>206</v>
      </c>
      <c r="E48" s="35" t="s">
        <v>207</v>
      </c>
      <c r="F48" s="35" t="s">
        <v>208</v>
      </c>
      <c r="G48" s="35" t="s">
        <v>210</v>
      </c>
      <c r="H48" s="29">
        <v>2023</v>
      </c>
      <c r="I48" s="29" t="s">
        <v>100</v>
      </c>
      <c r="J48" s="48" t="s">
        <v>100</v>
      </c>
      <c r="K48" s="29" t="s">
        <v>100</v>
      </c>
      <c r="L48" s="29"/>
      <c r="M48" s="47"/>
      <c r="N48" s="47"/>
      <c r="O48" s="47"/>
      <c r="P48" s="29">
        <v>202</v>
      </c>
      <c r="Q48" s="29">
        <v>55</v>
      </c>
      <c r="R48" s="42">
        <v>4</v>
      </c>
      <c r="S48" s="29">
        <v>1701</v>
      </c>
      <c r="T48" s="29">
        <v>8888</v>
      </c>
      <c r="U48" s="29">
        <v>8888</v>
      </c>
      <c r="V48" s="29" t="str">
        <f>VLOOKUP(W48,'Ítems Presupuestarios'!$A$3:$C$55,3,FALSE)</f>
        <v>73-Bienes y Servicios para Inversión</v>
      </c>
      <c r="W48" s="29">
        <v>730205</v>
      </c>
      <c r="X48" s="29" t="str">
        <f>VLOOKUP(W48,'Ítems Presupuestarios'!$A$3:$C$55,2,FALSE)</f>
        <v>Espectáculos Culturales y Sociales</v>
      </c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>
        <v>14999.999999999998</v>
      </c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41">
        <f t="shared" si="0"/>
        <v>14999.999999999998</v>
      </c>
      <c r="BJ48" s="39">
        <f t="shared" si="1"/>
        <v>0</v>
      </c>
      <c r="BK48" s="39">
        <f t="shared" si="2"/>
        <v>14999.999999999998</v>
      </c>
      <c r="BL48" s="39"/>
      <c r="BM48" s="39"/>
      <c r="BN48" s="39"/>
      <c r="BO48" s="39">
        <f t="shared" si="3"/>
        <v>0</v>
      </c>
      <c r="BP48" s="39"/>
      <c r="BQ48" s="39"/>
      <c r="BR48" s="39"/>
      <c r="BS48" s="39">
        <f t="shared" si="4"/>
        <v>0</v>
      </c>
      <c r="BT48" s="39"/>
      <c r="BU48" s="39"/>
      <c r="BV48" s="39"/>
      <c r="BW48" s="39"/>
      <c r="BX48" s="39"/>
      <c r="BY48" s="39"/>
      <c r="BZ48" s="39"/>
      <c r="CA48" s="39"/>
      <c r="CB48" s="39">
        <f t="shared" si="5"/>
        <v>14999.999999999998</v>
      </c>
      <c r="CC48" s="39"/>
      <c r="CD48" s="39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</row>
    <row r="49" spans="1:129" s="38" customFormat="1" ht="102" hidden="1" x14ac:dyDescent="0.2">
      <c r="A49" s="35" t="s">
        <v>170</v>
      </c>
      <c r="B49" s="35" t="s">
        <v>171</v>
      </c>
      <c r="C49" s="35" t="s">
        <v>172</v>
      </c>
      <c r="D49" s="35" t="s">
        <v>206</v>
      </c>
      <c r="E49" s="35" t="s">
        <v>207</v>
      </c>
      <c r="F49" s="35" t="s">
        <v>208</v>
      </c>
      <c r="G49" s="35" t="s">
        <v>211</v>
      </c>
      <c r="H49" s="29">
        <v>2023</v>
      </c>
      <c r="I49" s="29" t="s">
        <v>100</v>
      </c>
      <c r="J49" s="48" t="s">
        <v>100</v>
      </c>
      <c r="K49" s="29" t="s">
        <v>100</v>
      </c>
      <c r="L49" s="29"/>
      <c r="M49" s="47"/>
      <c r="N49" s="47"/>
      <c r="O49" s="47"/>
      <c r="P49" s="29">
        <v>202</v>
      </c>
      <c r="Q49" s="29">
        <v>55</v>
      </c>
      <c r="R49" s="42">
        <v>4</v>
      </c>
      <c r="S49" s="29">
        <v>1701</v>
      </c>
      <c r="T49" s="29">
        <v>8888</v>
      </c>
      <c r="U49" s="29">
        <v>8888</v>
      </c>
      <c r="V49" s="29" t="str">
        <f>VLOOKUP(W49,'Ítems Presupuestarios'!$A$3:$C$55,3,FALSE)</f>
        <v>73-Bienes y Servicios para Inversión</v>
      </c>
      <c r="W49" s="29">
        <v>730824</v>
      </c>
      <c r="X49" s="29" t="str">
        <f>VLOOKUP(W49,'Ítems Presupuestarios'!$A$3:$C$55,2,FALSE)</f>
        <v>Insumos, Bienes y Materiales para la Producción de Programas de Radio y Televisión, Eventos Culturales, Artísticos y Entretenimiento en General</v>
      </c>
      <c r="Y49" s="25"/>
      <c r="Z49" s="25"/>
      <c r="AA49" s="25"/>
      <c r="AB49" s="25"/>
      <c r="AC49" s="25"/>
      <c r="AD49" s="25"/>
      <c r="AE49" s="25"/>
      <c r="AF49" s="25"/>
      <c r="AG49" s="25"/>
      <c r="AH49" s="25">
        <v>153972</v>
      </c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41">
        <f t="shared" si="0"/>
        <v>153972</v>
      </c>
      <c r="BJ49" s="39">
        <f t="shared" si="1"/>
        <v>0</v>
      </c>
      <c r="BK49" s="39">
        <f t="shared" si="2"/>
        <v>153972</v>
      </c>
      <c r="BL49" s="39"/>
      <c r="BM49" s="39"/>
      <c r="BN49" s="39"/>
      <c r="BO49" s="39">
        <f t="shared" si="3"/>
        <v>0</v>
      </c>
      <c r="BP49" s="39"/>
      <c r="BQ49" s="39"/>
      <c r="BR49" s="39"/>
      <c r="BS49" s="39">
        <f t="shared" si="4"/>
        <v>0</v>
      </c>
      <c r="BT49" s="39"/>
      <c r="BU49" s="39"/>
      <c r="BV49" s="39"/>
      <c r="BW49" s="39"/>
      <c r="BX49" s="39"/>
      <c r="BY49" s="39"/>
      <c r="BZ49" s="39"/>
      <c r="CA49" s="39"/>
      <c r="CB49" s="39">
        <f t="shared" si="5"/>
        <v>153972</v>
      </c>
      <c r="CC49" s="39"/>
      <c r="CD49" s="39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</row>
    <row r="50" spans="1:129" s="38" customFormat="1" ht="63.75" hidden="1" x14ac:dyDescent="0.2">
      <c r="A50" s="35" t="s">
        <v>170</v>
      </c>
      <c r="B50" s="35" t="s">
        <v>171</v>
      </c>
      <c r="C50" s="35" t="s">
        <v>172</v>
      </c>
      <c r="D50" s="35" t="s">
        <v>206</v>
      </c>
      <c r="E50" s="35" t="s">
        <v>207</v>
      </c>
      <c r="F50" s="35" t="s">
        <v>208</v>
      </c>
      <c r="G50" s="35" t="s">
        <v>212</v>
      </c>
      <c r="H50" s="29">
        <v>2023</v>
      </c>
      <c r="I50" s="29" t="s">
        <v>100</v>
      </c>
      <c r="J50" s="48" t="s">
        <v>100</v>
      </c>
      <c r="K50" s="29" t="s">
        <v>100</v>
      </c>
      <c r="L50" s="29"/>
      <c r="M50" s="47"/>
      <c r="N50" s="47"/>
      <c r="O50" s="47"/>
      <c r="P50" s="29">
        <v>202</v>
      </c>
      <c r="Q50" s="29">
        <v>55</v>
      </c>
      <c r="R50" s="42">
        <v>4</v>
      </c>
      <c r="S50" s="29">
        <v>1701</v>
      </c>
      <c r="T50" s="29">
        <v>8888</v>
      </c>
      <c r="U50" s="29">
        <v>8888</v>
      </c>
      <c r="V50" s="29" t="str">
        <f>VLOOKUP(W50,'Ítems Presupuestarios'!$A$3:$C$55,3,FALSE)</f>
        <v>73-Bienes y Servicios para Inversión</v>
      </c>
      <c r="W50" s="29">
        <v>731408</v>
      </c>
      <c r="X50" s="29" t="str">
        <f>VLOOKUP(W50,'Ítems Presupuestarios'!$A$3:$C$55,2,FALSE)</f>
        <v>Bienes Artísticos, Culturales, Bienes Deportivos y Símbolos Patrios</v>
      </c>
      <c r="Y50" s="25"/>
      <c r="Z50" s="25"/>
      <c r="AA50" s="25"/>
      <c r="AB50" s="25">
        <v>27120</v>
      </c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41">
        <f t="shared" si="0"/>
        <v>27120</v>
      </c>
      <c r="BJ50" s="39">
        <f t="shared" si="1"/>
        <v>0</v>
      </c>
      <c r="BK50" s="39">
        <f t="shared" si="2"/>
        <v>27120</v>
      </c>
      <c r="BL50" s="39"/>
      <c r="BM50" s="39"/>
      <c r="BN50" s="39"/>
      <c r="BO50" s="39">
        <f t="shared" si="3"/>
        <v>0</v>
      </c>
      <c r="BP50" s="39"/>
      <c r="BQ50" s="39"/>
      <c r="BR50" s="39"/>
      <c r="BS50" s="39">
        <f t="shared" si="4"/>
        <v>0</v>
      </c>
      <c r="BT50" s="39"/>
      <c r="BU50" s="39"/>
      <c r="BV50" s="39"/>
      <c r="BW50" s="39"/>
      <c r="BX50" s="39"/>
      <c r="BY50" s="39"/>
      <c r="BZ50" s="39"/>
      <c r="CA50" s="39"/>
      <c r="CB50" s="39">
        <f t="shared" si="5"/>
        <v>27120</v>
      </c>
      <c r="CC50" s="39"/>
      <c r="CD50" s="39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</row>
    <row r="51" spans="1:129" s="38" customFormat="1" ht="63.75" hidden="1" x14ac:dyDescent="0.2">
      <c r="A51" s="35" t="s">
        <v>170</v>
      </c>
      <c r="B51" s="35" t="s">
        <v>171</v>
      </c>
      <c r="C51" s="35" t="s">
        <v>172</v>
      </c>
      <c r="D51" s="35" t="s">
        <v>206</v>
      </c>
      <c r="E51" s="35" t="s">
        <v>207</v>
      </c>
      <c r="F51" s="35" t="s">
        <v>208</v>
      </c>
      <c r="G51" s="35" t="s">
        <v>213</v>
      </c>
      <c r="H51" s="29">
        <v>2023</v>
      </c>
      <c r="I51" s="29" t="s">
        <v>100</v>
      </c>
      <c r="J51" s="48" t="s">
        <v>100</v>
      </c>
      <c r="K51" s="29" t="s">
        <v>100</v>
      </c>
      <c r="L51" s="29"/>
      <c r="M51" s="47"/>
      <c r="N51" s="47"/>
      <c r="O51" s="47"/>
      <c r="P51" s="29">
        <v>202</v>
      </c>
      <c r="Q51" s="29">
        <v>55</v>
      </c>
      <c r="R51" s="42">
        <v>4</v>
      </c>
      <c r="S51" s="29">
        <v>1701</v>
      </c>
      <c r="T51" s="29">
        <v>8888</v>
      </c>
      <c r="U51" s="29">
        <v>8888</v>
      </c>
      <c r="V51" s="29" t="str">
        <f>VLOOKUP(W51,'Ítems Presupuestarios'!$A$3:$C$55,3,FALSE)</f>
        <v>73-Bienes y Servicios para Inversión</v>
      </c>
      <c r="W51" s="29">
        <v>730812</v>
      </c>
      <c r="X51" s="29" t="str">
        <f>VLOOKUP(W51,'Ítems Presupuestarios'!$A$3:$C$55,2,FALSE)</f>
        <v>Materiales Didácticos</v>
      </c>
      <c r="Y51" s="25"/>
      <c r="Z51" s="25"/>
      <c r="AA51" s="25"/>
      <c r="AB51" s="25">
        <v>27115.489999999994</v>
      </c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41">
        <f t="shared" si="0"/>
        <v>27115.489999999994</v>
      </c>
      <c r="BJ51" s="39">
        <f t="shared" si="1"/>
        <v>0</v>
      </c>
      <c r="BK51" s="39">
        <f t="shared" si="2"/>
        <v>27115.489999999994</v>
      </c>
      <c r="BL51" s="39"/>
      <c r="BM51" s="39"/>
      <c r="BN51" s="39"/>
      <c r="BO51" s="39">
        <f t="shared" si="3"/>
        <v>0</v>
      </c>
      <c r="BP51" s="39"/>
      <c r="BQ51" s="39"/>
      <c r="BR51" s="39"/>
      <c r="BS51" s="39">
        <f t="shared" si="4"/>
        <v>0</v>
      </c>
      <c r="BT51" s="39"/>
      <c r="BU51" s="39"/>
      <c r="BV51" s="39"/>
      <c r="BW51" s="39"/>
      <c r="BX51" s="39"/>
      <c r="BY51" s="39"/>
      <c r="BZ51" s="39"/>
      <c r="CA51" s="39"/>
      <c r="CB51" s="39">
        <f t="shared" si="5"/>
        <v>27115.489999999994</v>
      </c>
      <c r="CC51" s="39"/>
      <c r="CD51" s="39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</row>
    <row r="52" spans="1:129" s="38" customFormat="1" ht="76.5" hidden="1" x14ac:dyDescent="0.2">
      <c r="A52" s="35" t="s">
        <v>170</v>
      </c>
      <c r="B52" s="35" t="s">
        <v>171</v>
      </c>
      <c r="C52" s="35" t="s">
        <v>172</v>
      </c>
      <c r="D52" s="35" t="s">
        <v>206</v>
      </c>
      <c r="E52" s="35" t="s">
        <v>207</v>
      </c>
      <c r="F52" s="35" t="s">
        <v>214</v>
      </c>
      <c r="G52" s="35" t="s">
        <v>215</v>
      </c>
      <c r="H52" s="29">
        <v>2023</v>
      </c>
      <c r="I52" s="29" t="s">
        <v>100</v>
      </c>
      <c r="J52" s="48" t="s">
        <v>100</v>
      </c>
      <c r="K52" s="29" t="s">
        <v>100</v>
      </c>
      <c r="L52" s="29" t="s">
        <v>252</v>
      </c>
      <c r="M52" s="47">
        <v>36000</v>
      </c>
      <c r="N52" s="47"/>
      <c r="O52" s="47">
        <v>36000</v>
      </c>
      <c r="P52" s="29">
        <v>202</v>
      </c>
      <c r="Q52" s="29">
        <v>55</v>
      </c>
      <c r="R52" s="42">
        <v>4</v>
      </c>
      <c r="S52" s="29">
        <v>1701</v>
      </c>
      <c r="T52" s="29">
        <v>8888</v>
      </c>
      <c r="U52" s="29">
        <v>8888</v>
      </c>
      <c r="V52" s="29" t="str">
        <f>VLOOKUP(W52,'Ítems Presupuestarios'!$A$3:$C$55,3,FALSE)</f>
        <v>73-Bienes y Servicios para Inversión</v>
      </c>
      <c r="W52" s="29">
        <v>730802</v>
      </c>
      <c r="X52" s="29" t="str">
        <f>VLOOKUP(W52,'Ítems Presupuestarios'!$A$3:$C$55,2,FALSE)</f>
        <v>Vestuario, Lencería, Prendas de Protección y Accesorios para uniformes del personal de Protección, Vigilancia y Seguridad</v>
      </c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>
        <v>2500</v>
      </c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41">
        <f t="shared" si="0"/>
        <v>2500</v>
      </c>
      <c r="BJ52" s="39">
        <f t="shared" si="1"/>
        <v>0</v>
      </c>
      <c r="BK52" s="39">
        <f t="shared" si="2"/>
        <v>2500</v>
      </c>
      <c r="BL52" s="39"/>
      <c r="BM52" s="39"/>
      <c r="BN52" s="39"/>
      <c r="BO52" s="39">
        <f t="shared" si="3"/>
        <v>0</v>
      </c>
      <c r="BP52" s="39"/>
      <c r="BQ52" s="39"/>
      <c r="BR52" s="39"/>
      <c r="BS52" s="39">
        <f t="shared" si="4"/>
        <v>0</v>
      </c>
      <c r="BT52" s="39"/>
      <c r="BU52" s="39"/>
      <c r="BV52" s="39"/>
      <c r="BW52" s="39"/>
      <c r="BX52" s="39"/>
      <c r="BY52" s="39"/>
      <c r="BZ52" s="39"/>
      <c r="CA52" s="39"/>
      <c r="CB52" s="39">
        <f t="shared" si="5"/>
        <v>2500</v>
      </c>
      <c r="CC52" s="39"/>
      <c r="CD52" s="39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</row>
    <row r="53" spans="1:129" s="38" customFormat="1" ht="63.75" hidden="1" x14ac:dyDescent="0.2">
      <c r="A53" s="35" t="s">
        <v>170</v>
      </c>
      <c r="B53" s="35" t="s">
        <v>171</v>
      </c>
      <c r="C53" s="35" t="s">
        <v>172</v>
      </c>
      <c r="D53" s="35" t="s">
        <v>206</v>
      </c>
      <c r="E53" s="35" t="s">
        <v>207</v>
      </c>
      <c r="F53" s="35" t="s">
        <v>214</v>
      </c>
      <c r="G53" s="35" t="s">
        <v>216</v>
      </c>
      <c r="H53" s="29">
        <v>2023</v>
      </c>
      <c r="I53" s="29" t="s">
        <v>100</v>
      </c>
      <c r="J53" s="48" t="s">
        <v>100</v>
      </c>
      <c r="K53" s="29" t="s">
        <v>100</v>
      </c>
      <c r="L53" s="29"/>
      <c r="M53" s="47"/>
      <c r="N53" s="47"/>
      <c r="O53" s="47"/>
      <c r="P53" s="29">
        <v>202</v>
      </c>
      <c r="Q53" s="29">
        <v>55</v>
      </c>
      <c r="R53" s="42">
        <v>4</v>
      </c>
      <c r="S53" s="29">
        <v>1701</v>
      </c>
      <c r="T53" s="29">
        <v>8888</v>
      </c>
      <c r="U53" s="29">
        <v>8888</v>
      </c>
      <c r="V53" s="29" t="str">
        <f>VLOOKUP(W53,'Ítems Presupuestarios'!$A$3:$C$55,3,FALSE)</f>
        <v>73-Bienes y Servicios para Inversión</v>
      </c>
      <c r="W53" s="29">
        <v>730205</v>
      </c>
      <c r="X53" s="29" t="str">
        <f>VLOOKUP(W53,'Ítems Presupuestarios'!$A$3:$C$55,2,FALSE)</f>
        <v>Espectáculos Culturales y Sociales</v>
      </c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>
        <v>2500</v>
      </c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41">
        <f t="shared" si="0"/>
        <v>2500</v>
      </c>
      <c r="BJ53" s="39">
        <f t="shared" si="1"/>
        <v>0</v>
      </c>
      <c r="BK53" s="39">
        <f t="shared" si="2"/>
        <v>2500</v>
      </c>
      <c r="BL53" s="39"/>
      <c r="BM53" s="39"/>
      <c r="BN53" s="39"/>
      <c r="BO53" s="39">
        <f t="shared" si="3"/>
        <v>0</v>
      </c>
      <c r="BP53" s="39"/>
      <c r="BQ53" s="39"/>
      <c r="BR53" s="39"/>
      <c r="BS53" s="39">
        <f t="shared" si="4"/>
        <v>0</v>
      </c>
      <c r="BT53" s="39"/>
      <c r="BU53" s="39"/>
      <c r="BV53" s="39"/>
      <c r="BW53" s="39"/>
      <c r="BX53" s="39"/>
      <c r="BY53" s="39"/>
      <c r="BZ53" s="39"/>
      <c r="CA53" s="39"/>
      <c r="CB53" s="39">
        <f t="shared" si="5"/>
        <v>2500</v>
      </c>
      <c r="CC53" s="39"/>
      <c r="CD53" s="39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</row>
    <row r="54" spans="1:129" s="38" customFormat="1" ht="114.75" hidden="1" x14ac:dyDescent="0.2">
      <c r="A54" s="35" t="s">
        <v>170</v>
      </c>
      <c r="B54" s="35" t="s">
        <v>171</v>
      </c>
      <c r="C54" s="35" t="s">
        <v>172</v>
      </c>
      <c r="D54" s="35" t="s">
        <v>206</v>
      </c>
      <c r="E54" s="35" t="s">
        <v>207</v>
      </c>
      <c r="F54" s="35" t="s">
        <v>214</v>
      </c>
      <c r="G54" s="35" t="s">
        <v>217</v>
      </c>
      <c r="H54" s="29">
        <v>2023</v>
      </c>
      <c r="I54" s="29" t="s">
        <v>100</v>
      </c>
      <c r="J54" s="48" t="s">
        <v>100</v>
      </c>
      <c r="K54" s="29" t="s">
        <v>100</v>
      </c>
      <c r="L54" s="29"/>
      <c r="M54" s="47"/>
      <c r="N54" s="47"/>
      <c r="O54" s="47"/>
      <c r="P54" s="29">
        <v>202</v>
      </c>
      <c r="Q54" s="29">
        <v>55</v>
      </c>
      <c r="R54" s="42">
        <v>4</v>
      </c>
      <c r="S54" s="29">
        <v>1701</v>
      </c>
      <c r="T54" s="29">
        <v>8888</v>
      </c>
      <c r="U54" s="29">
        <v>8888</v>
      </c>
      <c r="V54" s="29" t="str">
        <f>VLOOKUP(W54,'Ítems Presupuestarios'!$A$3:$C$55,3,FALSE)</f>
        <v>73-Bienes y Servicios para Inversión</v>
      </c>
      <c r="W54" s="29">
        <v>730204</v>
      </c>
      <c r="X54" s="29" t="str">
        <f>VLOOKUP(W54,'Ítems Presupuestarios'!$A$3:$C$55,2,FALSE)</f>
        <v>Edición,Impresión,Reproducción,Publicaciones,Suscripciones,Fotocopiado,Traducción,Empastado,Enmarcación,Serigrafía,Fotografía,Carnetización,FilmacióneImágenesSatelitalesyotros elementos oficiales</v>
      </c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>
        <v>2500</v>
      </c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41">
        <f t="shared" si="0"/>
        <v>2500</v>
      </c>
      <c r="BJ54" s="39">
        <f t="shared" si="1"/>
        <v>0</v>
      </c>
      <c r="BK54" s="39">
        <f t="shared" si="2"/>
        <v>2500</v>
      </c>
      <c r="BL54" s="39"/>
      <c r="BM54" s="39"/>
      <c r="BN54" s="39"/>
      <c r="BO54" s="39">
        <f t="shared" si="3"/>
        <v>0</v>
      </c>
      <c r="BP54" s="39"/>
      <c r="BQ54" s="39"/>
      <c r="BR54" s="39"/>
      <c r="BS54" s="39">
        <f t="shared" si="4"/>
        <v>0</v>
      </c>
      <c r="BT54" s="39"/>
      <c r="BU54" s="39"/>
      <c r="BV54" s="39"/>
      <c r="BW54" s="39"/>
      <c r="BX54" s="39"/>
      <c r="BY54" s="39"/>
      <c r="BZ54" s="39"/>
      <c r="CA54" s="39"/>
      <c r="CB54" s="39">
        <f t="shared" si="5"/>
        <v>2500</v>
      </c>
      <c r="CC54" s="39"/>
      <c r="CD54" s="39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</row>
    <row r="55" spans="1:129" s="38" customFormat="1" ht="63.75" hidden="1" x14ac:dyDescent="0.2">
      <c r="A55" s="35" t="s">
        <v>170</v>
      </c>
      <c r="B55" s="35" t="s">
        <v>171</v>
      </c>
      <c r="C55" s="35" t="s">
        <v>172</v>
      </c>
      <c r="D55" s="35" t="s">
        <v>206</v>
      </c>
      <c r="E55" s="35" t="s">
        <v>207</v>
      </c>
      <c r="F55" s="35" t="s">
        <v>218</v>
      </c>
      <c r="G55" s="35" t="s">
        <v>219</v>
      </c>
      <c r="H55" s="29">
        <v>2023</v>
      </c>
      <c r="I55" s="29" t="s">
        <v>113</v>
      </c>
      <c r="J55" s="48" t="s">
        <v>303</v>
      </c>
      <c r="K55" s="48" t="s">
        <v>303</v>
      </c>
      <c r="L55" s="29" t="s">
        <v>252</v>
      </c>
      <c r="M55" s="47">
        <v>260</v>
      </c>
      <c r="N55" s="47"/>
      <c r="O55" s="47">
        <v>260</v>
      </c>
      <c r="P55" s="29">
        <v>202</v>
      </c>
      <c r="Q55" s="29">
        <v>55</v>
      </c>
      <c r="R55" s="42">
        <v>4</v>
      </c>
      <c r="S55" s="29">
        <v>1701</v>
      </c>
      <c r="T55" s="29">
        <v>8888</v>
      </c>
      <c r="U55" s="29">
        <v>8888</v>
      </c>
      <c r="V55" s="29" t="str">
        <f>VLOOKUP(W55,'Ítems Presupuestarios'!$A$3:$C$55,3,FALSE)</f>
        <v>78-Transferencias o Donaciones para Inversión</v>
      </c>
      <c r="W55" s="29">
        <v>780204</v>
      </c>
      <c r="X55" s="29" t="str">
        <f>VLOOKUP(W55,'Ítems Presupuestarios'!$A$3:$C$55,2,FALSE)</f>
        <v>Transferencias y Donaciones al Sector Privado no Financiero</v>
      </c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>
        <v>7462.5</v>
      </c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41">
        <f t="shared" si="0"/>
        <v>7462.5</v>
      </c>
      <c r="BJ55" s="39">
        <f t="shared" si="1"/>
        <v>0</v>
      </c>
      <c r="BK55" s="39">
        <f t="shared" si="2"/>
        <v>7462.5</v>
      </c>
      <c r="BL55" s="39"/>
      <c r="BM55" s="39"/>
      <c r="BN55" s="39"/>
      <c r="BO55" s="39">
        <f t="shared" si="3"/>
        <v>0</v>
      </c>
      <c r="BP55" s="39"/>
      <c r="BQ55" s="39"/>
      <c r="BR55" s="39"/>
      <c r="BS55" s="39">
        <f t="shared" si="4"/>
        <v>0</v>
      </c>
      <c r="BT55" s="39"/>
      <c r="BU55" s="39"/>
      <c r="BV55" s="39"/>
      <c r="BW55" s="39"/>
      <c r="BX55" s="39"/>
      <c r="BY55" s="39"/>
      <c r="BZ55" s="39"/>
      <c r="CA55" s="39"/>
      <c r="CB55" s="39">
        <f t="shared" si="5"/>
        <v>7462.5</v>
      </c>
      <c r="CC55" s="39"/>
      <c r="CD55" s="39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</row>
    <row r="56" spans="1:129" s="38" customFormat="1" ht="63.75" hidden="1" x14ac:dyDescent="0.2">
      <c r="A56" s="35" t="s">
        <v>170</v>
      </c>
      <c r="B56" s="35" t="s">
        <v>171</v>
      </c>
      <c r="C56" s="35" t="s">
        <v>172</v>
      </c>
      <c r="D56" s="35" t="s">
        <v>206</v>
      </c>
      <c r="E56" s="35" t="s">
        <v>207</v>
      </c>
      <c r="F56" s="35" t="s">
        <v>218</v>
      </c>
      <c r="G56" s="35" t="s">
        <v>220</v>
      </c>
      <c r="H56" s="29">
        <v>2023</v>
      </c>
      <c r="I56" s="29" t="s">
        <v>113</v>
      </c>
      <c r="J56" s="48" t="s">
        <v>99</v>
      </c>
      <c r="K56" s="48" t="s">
        <v>99</v>
      </c>
      <c r="L56" s="29"/>
      <c r="M56" s="47"/>
      <c r="N56" s="47"/>
      <c r="O56" s="47"/>
      <c r="P56" s="29">
        <v>202</v>
      </c>
      <c r="Q56" s="29">
        <v>55</v>
      </c>
      <c r="R56" s="42">
        <v>4</v>
      </c>
      <c r="S56" s="29">
        <v>1702</v>
      </c>
      <c r="T56" s="29">
        <v>8888</v>
      </c>
      <c r="U56" s="29">
        <v>8888</v>
      </c>
      <c r="V56" s="29" t="str">
        <f>VLOOKUP(W56,'Ítems Presupuestarios'!$A$3:$C$55,3,FALSE)</f>
        <v>78-Transferencias o Donaciones para Inversión</v>
      </c>
      <c r="W56" s="29">
        <v>780204</v>
      </c>
      <c r="X56" s="29" t="str">
        <f>VLOOKUP(W56,'Ítems Presupuestarios'!$A$3:$C$55,2,FALSE)</f>
        <v>Transferencias y Donaciones al Sector Privado no Financiero</v>
      </c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>
        <v>37.5</v>
      </c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41">
        <f t="shared" si="0"/>
        <v>37.5</v>
      </c>
      <c r="BJ56" s="39">
        <f t="shared" si="1"/>
        <v>0</v>
      </c>
      <c r="BK56" s="39">
        <f t="shared" si="2"/>
        <v>37.5</v>
      </c>
      <c r="BL56" s="39"/>
      <c r="BM56" s="39"/>
      <c r="BN56" s="39"/>
      <c r="BO56" s="39">
        <f t="shared" si="3"/>
        <v>0</v>
      </c>
      <c r="BP56" s="39"/>
      <c r="BQ56" s="39"/>
      <c r="BR56" s="39"/>
      <c r="BS56" s="39">
        <f t="shared" si="4"/>
        <v>0</v>
      </c>
      <c r="BT56" s="39"/>
      <c r="BU56" s="39"/>
      <c r="BV56" s="39"/>
      <c r="BW56" s="39"/>
      <c r="BX56" s="39"/>
      <c r="BY56" s="39"/>
      <c r="BZ56" s="39"/>
      <c r="CA56" s="39"/>
      <c r="CB56" s="39">
        <f t="shared" si="5"/>
        <v>37.5</v>
      </c>
      <c r="CC56" s="39"/>
      <c r="CD56" s="39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</row>
    <row r="57" spans="1:129" s="38" customFormat="1" ht="63.75" hidden="1" x14ac:dyDescent="0.2">
      <c r="A57" s="35" t="s">
        <v>170</v>
      </c>
      <c r="B57" s="35" t="s">
        <v>171</v>
      </c>
      <c r="C57" s="35" t="s">
        <v>172</v>
      </c>
      <c r="D57" s="35" t="s">
        <v>206</v>
      </c>
      <c r="E57" s="35" t="s">
        <v>221</v>
      </c>
      <c r="F57" s="35" t="s">
        <v>222</v>
      </c>
      <c r="G57" s="35" t="s">
        <v>223</v>
      </c>
      <c r="H57" s="29">
        <v>2023</v>
      </c>
      <c r="I57" s="29" t="s">
        <v>100</v>
      </c>
      <c r="J57" s="48" t="s">
        <v>100</v>
      </c>
      <c r="K57" s="29" t="s">
        <v>100</v>
      </c>
      <c r="L57" s="29" t="s">
        <v>251</v>
      </c>
      <c r="M57" s="47">
        <v>47020</v>
      </c>
      <c r="N57" s="47">
        <v>23510</v>
      </c>
      <c r="O57" s="47">
        <v>23510</v>
      </c>
      <c r="P57" s="29">
        <v>202</v>
      </c>
      <c r="Q57" s="29">
        <v>55</v>
      </c>
      <c r="R57" s="42">
        <v>4</v>
      </c>
      <c r="S57" s="29">
        <v>1701</v>
      </c>
      <c r="T57" s="29">
        <v>8888</v>
      </c>
      <c r="U57" s="29">
        <v>8888</v>
      </c>
      <c r="V57" s="29" t="str">
        <f>VLOOKUP(W57,'Ítems Presupuestarios'!$A$3:$C$55,3,FALSE)</f>
        <v>73-Bienes y Servicios para Inversión</v>
      </c>
      <c r="W57" s="29">
        <v>730606</v>
      </c>
      <c r="X57" s="29" t="str">
        <f>VLOOKUP(W57,'Ítems Presupuestarios'!$A$3:$C$55,2,FALSE)</f>
        <v>Honorarios por Contratos Civiles de Servicios</v>
      </c>
      <c r="Y57" s="25">
        <v>55980</v>
      </c>
      <c r="Z57" s="25"/>
      <c r="AA57" s="25"/>
      <c r="AB57" s="25">
        <v>55980</v>
      </c>
      <c r="AC57" s="25"/>
      <c r="AD57" s="25"/>
      <c r="AE57" s="25">
        <v>55980</v>
      </c>
      <c r="AF57" s="25"/>
      <c r="AG57" s="25"/>
      <c r="AH57" s="25">
        <v>55980</v>
      </c>
      <c r="AI57" s="25"/>
      <c r="AJ57" s="25"/>
      <c r="AK57" s="25">
        <v>55980</v>
      </c>
      <c r="AL57" s="25"/>
      <c r="AM57" s="25"/>
      <c r="AN57" s="25">
        <v>55980</v>
      </c>
      <c r="AO57" s="25"/>
      <c r="AP57" s="25"/>
      <c r="AQ57" s="25">
        <v>55980</v>
      </c>
      <c r="AR57" s="25"/>
      <c r="AS57" s="25"/>
      <c r="AT57" s="25">
        <v>55980</v>
      </c>
      <c r="AU57" s="25"/>
      <c r="AV57" s="25"/>
      <c r="AW57" s="25">
        <v>55980</v>
      </c>
      <c r="AX57" s="25"/>
      <c r="AY57" s="25"/>
      <c r="AZ57" s="25">
        <v>55980</v>
      </c>
      <c r="BA57" s="25"/>
      <c r="BB57" s="25"/>
      <c r="BC57" s="25">
        <v>55980</v>
      </c>
      <c r="BD57" s="25"/>
      <c r="BE57" s="25"/>
      <c r="BF57" s="25">
        <v>55980</v>
      </c>
      <c r="BG57" s="25"/>
      <c r="BH57" s="25"/>
      <c r="BI57" s="41">
        <f t="shared" si="0"/>
        <v>671760</v>
      </c>
      <c r="BJ57" s="39">
        <f t="shared" si="1"/>
        <v>0</v>
      </c>
      <c r="BK57" s="39">
        <f t="shared" si="2"/>
        <v>671760</v>
      </c>
      <c r="BL57" s="39">
        <v>205260</v>
      </c>
      <c r="BM57" s="39">
        <v>205260</v>
      </c>
      <c r="BN57" s="39"/>
      <c r="BO57" s="39">
        <f t="shared" si="3"/>
        <v>205260</v>
      </c>
      <c r="BP57" s="39">
        <v>373200</v>
      </c>
      <c r="BQ57" s="39"/>
      <c r="BR57" s="39"/>
      <c r="BS57" s="39">
        <f t="shared" si="4"/>
        <v>373200</v>
      </c>
      <c r="BT57" s="39">
        <v>31100</v>
      </c>
      <c r="BU57" s="39"/>
      <c r="BV57" s="39">
        <v>31100</v>
      </c>
      <c r="BW57" s="39"/>
      <c r="BX57" s="39"/>
      <c r="BY57" s="39"/>
      <c r="BZ57" s="39"/>
      <c r="CA57" s="39"/>
      <c r="CB57" s="39">
        <f>+BI57-BL57-BP57-BT57</f>
        <v>62200</v>
      </c>
      <c r="CC57" s="39"/>
      <c r="CD57" s="39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</row>
    <row r="58" spans="1:129" s="38" customFormat="1" ht="63.75" hidden="1" x14ac:dyDescent="0.2">
      <c r="A58" s="35" t="s">
        <v>170</v>
      </c>
      <c r="B58" s="35" t="s">
        <v>171</v>
      </c>
      <c r="C58" s="35" t="s">
        <v>172</v>
      </c>
      <c r="D58" s="35" t="s">
        <v>206</v>
      </c>
      <c r="E58" s="35" t="s">
        <v>221</v>
      </c>
      <c r="F58" s="35" t="s">
        <v>222</v>
      </c>
      <c r="G58" s="35" t="s">
        <v>224</v>
      </c>
      <c r="H58" s="29">
        <v>2023</v>
      </c>
      <c r="I58" s="29" t="s">
        <v>100</v>
      </c>
      <c r="J58" s="48" t="s">
        <v>100</v>
      </c>
      <c r="K58" s="29" t="s">
        <v>100</v>
      </c>
      <c r="L58" s="29"/>
      <c r="M58" s="47"/>
      <c r="N58" s="47"/>
      <c r="O58" s="47"/>
      <c r="P58" s="29">
        <v>202</v>
      </c>
      <c r="Q58" s="29">
        <v>55</v>
      </c>
      <c r="R58" s="42">
        <v>4</v>
      </c>
      <c r="S58" s="29">
        <v>1701</v>
      </c>
      <c r="T58" s="29">
        <v>8888</v>
      </c>
      <c r="U58" s="29">
        <v>8888</v>
      </c>
      <c r="V58" s="29" t="str">
        <f>VLOOKUP(W58,'Ítems Presupuestarios'!$A$3:$C$55,3,FALSE)</f>
        <v>73-Bienes y Servicios para Inversión</v>
      </c>
      <c r="W58" s="29">
        <v>730606</v>
      </c>
      <c r="X58" s="29" t="str">
        <f>VLOOKUP(W58,'Ítems Presupuestarios'!$A$3:$C$55,2,FALSE)</f>
        <v>Honorarios por Contratos Civiles de Servicios</v>
      </c>
      <c r="Y58" s="25"/>
      <c r="Z58" s="25"/>
      <c r="AA58" s="25"/>
      <c r="AB58" s="25">
        <v>1676</v>
      </c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41">
        <f t="shared" si="0"/>
        <v>1676</v>
      </c>
      <c r="BJ58" s="39">
        <f t="shared" si="1"/>
        <v>0</v>
      </c>
      <c r="BK58" s="39">
        <f t="shared" si="2"/>
        <v>1676</v>
      </c>
      <c r="BL58" s="39">
        <v>1676</v>
      </c>
      <c r="BM58" s="39">
        <v>1676</v>
      </c>
      <c r="BN58" s="39"/>
      <c r="BO58" s="39">
        <f t="shared" si="3"/>
        <v>1676</v>
      </c>
      <c r="BP58" s="39"/>
      <c r="BQ58" s="39"/>
      <c r="BR58" s="39"/>
      <c r="BS58" s="39">
        <f t="shared" si="4"/>
        <v>0</v>
      </c>
      <c r="BT58" s="39"/>
      <c r="BU58" s="39"/>
      <c r="BV58" s="39"/>
      <c r="BW58" s="39"/>
      <c r="BX58" s="39"/>
      <c r="BY58" s="39"/>
      <c r="BZ58" s="39"/>
      <c r="CA58" s="39"/>
      <c r="CB58" s="39">
        <f t="shared" si="5"/>
        <v>0</v>
      </c>
      <c r="CC58" s="39"/>
      <c r="CD58" s="39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</row>
    <row r="59" spans="1:129" s="38" customFormat="1" ht="63.75" hidden="1" x14ac:dyDescent="0.2">
      <c r="A59" s="35" t="s">
        <v>170</v>
      </c>
      <c r="B59" s="35" t="s">
        <v>171</v>
      </c>
      <c r="C59" s="35" t="s">
        <v>172</v>
      </c>
      <c r="D59" s="35" t="s">
        <v>206</v>
      </c>
      <c r="E59" s="35" t="s">
        <v>221</v>
      </c>
      <c r="F59" s="35" t="s">
        <v>225</v>
      </c>
      <c r="G59" s="35" t="s">
        <v>226</v>
      </c>
      <c r="H59" s="29">
        <v>2023</v>
      </c>
      <c r="I59" s="29" t="s">
        <v>100</v>
      </c>
      <c r="J59" s="48" t="s">
        <v>100</v>
      </c>
      <c r="K59" s="29" t="s">
        <v>100</v>
      </c>
      <c r="L59" s="29"/>
      <c r="M59" s="47"/>
      <c r="N59" s="47"/>
      <c r="O59" s="47"/>
      <c r="P59" s="29">
        <v>202</v>
      </c>
      <c r="Q59" s="29">
        <v>55</v>
      </c>
      <c r="R59" s="42">
        <v>4</v>
      </c>
      <c r="S59" s="29">
        <v>1701</v>
      </c>
      <c r="T59" s="29">
        <v>8888</v>
      </c>
      <c r="U59" s="29">
        <v>8888</v>
      </c>
      <c r="V59" s="29" t="str">
        <f>VLOOKUP(W59,'Ítems Presupuestarios'!$A$3:$C$55,3,FALSE)</f>
        <v>73-Bienes y Servicios para Inversión</v>
      </c>
      <c r="W59" s="29">
        <v>730205</v>
      </c>
      <c r="X59" s="29" t="str">
        <f>VLOOKUP(W59,'Ítems Presupuestarios'!$A$3:$C$55,2,FALSE)</f>
        <v>Espectáculos Culturales y Sociales</v>
      </c>
      <c r="Y59" s="25"/>
      <c r="Z59" s="25"/>
      <c r="AA59" s="25"/>
      <c r="AB59" s="25"/>
      <c r="AC59" s="25"/>
      <c r="AD59" s="25"/>
      <c r="AE59" s="25">
        <v>18500</v>
      </c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41">
        <f t="shared" si="0"/>
        <v>18500</v>
      </c>
      <c r="BJ59" s="39">
        <f t="shared" si="1"/>
        <v>0</v>
      </c>
      <c r="BK59" s="39">
        <f t="shared" si="2"/>
        <v>18500</v>
      </c>
      <c r="BL59" s="39"/>
      <c r="BM59" s="39"/>
      <c r="BN59" s="39"/>
      <c r="BO59" s="39">
        <f t="shared" si="3"/>
        <v>0</v>
      </c>
      <c r="BP59" s="39"/>
      <c r="BQ59" s="39"/>
      <c r="BR59" s="39"/>
      <c r="BS59" s="39">
        <f t="shared" si="4"/>
        <v>0</v>
      </c>
      <c r="BT59" s="39"/>
      <c r="BU59" s="39"/>
      <c r="BV59" s="39"/>
      <c r="BW59" s="39"/>
      <c r="BX59" s="39"/>
      <c r="BY59" s="39"/>
      <c r="BZ59" s="39"/>
      <c r="CA59" s="39"/>
      <c r="CB59" s="39">
        <f t="shared" si="5"/>
        <v>18500</v>
      </c>
      <c r="CC59" s="39"/>
      <c r="CD59" s="39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</row>
    <row r="60" spans="1:129" s="38" customFormat="1" ht="114.75" hidden="1" x14ac:dyDescent="0.2">
      <c r="A60" s="35" t="s">
        <v>170</v>
      </c>
      <c r="B60" s="35" t="s">
        <v>171</v>
      </c>
      <c r="C60" s="35" t="s">
        <v>172</v>
      </c>
      <c r="D60" s="35" t="s">
        <v>206</v>
      </c>
      <c r="E60" s="35" t="s">
        <v>221</v>
      </c>
      <c r="F60" s="35" t="s">
        <v>225</v>
      </c>
      <c r="G60" s="35" t="s">
        <v>227</v>
      </c>
      <c r="H60" s="29">
        <v>2023</v>
      </c>
      <c r="I60" s="29" t="s">
        <v>100</v>
      </c>
      <c r="J60" s="48" t="s">
        <v>100</v>
      </c>
      <c r="K60" s="29" t="s">
        <v>100</v>
      </c>
      <c r="L60" s="29"/>
      <c r="M60" s="47"/>
      <c r="N60" s="47"/>
      <c r="O60" s="47"/>
      <c r="P60" s="29">
        <v>202</v>
      </c>
      <c r="Q60" s="29">
        <v>55</v>
      </c>
      <c r="R60" s="42">
        <v>4</v>
      </c>
      <c r="S60" s="29">
        <v>1701</v>
      </c>
      <c r="T60" s="29">
        <v>8888</v>
      </c>
      <c r="U60" s="29">
        <v>8888</v>
      </c>
      <c r="V60" s="29" t="str">
        <f>VLOOKUP(W60,'Ítems Presupuestarios'!$A$3:$C$55,3,FALSE)</f>
        <v>73-Bienes y Servicios para Inversión</v>
      </c>
      <c r="W60" s="29">
        <v>730204</v>
      </c>
      <c r="X60" s="29" t="str">
        <f>VLOOKUP(W60,'Ítems Presupuestarios'!$A$3:$C$55,2,FALSE)</f>
        <v>Edición,Impresión,Reproducción,Publicaciones,Suscripciones,Fotocopiado,Traducción,Empastado,Enmarcación,Serigrafía,Fotografía,Carnetización,FilmacióneImágenesSatelitalesyotros elementos oficiales</v>
      </c>
      <c r="Y60" s="25"/>
      <c r="Z60" s="25"/>
      <c r="AA60" s="25"/>
      <c r="AB60" s="25"/>
      <c r="AC60" s="25"/>
      <c r="AD60" s="25"/>
      <c r="AE60" s="25">
        <v>80000</v>
      </c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41">
        <f t="shared" si="0"/>
        <v>80000</v>
      </c>
      <c r="BJ60" s="39">
        <f t="shared" si="1"/>
        <v>0</v>
      </c>
      <c r="BK60" s="39">
        <f t="shared" si="2"/>
        <v>80000</v>
      </c>
      <c r="BL60" s="39"/>
      <c r="BM60" s="39"/>
      <c r="BN60" s="39"/>
      <c r="BO60" s="39">
        <f t="shared" si="3"/>
        <v>0</v>
      </c>
      <c r="BP60" s="39"/>
      <c r="BQ60" s="39"/>
      <c r="BR60" s="39"/>
      <c r="BS60" s="39">
        <f t="shared" si="4"/>
        <v>0</v>
      </c>
      <c r="BT60" s="39"/>
      <c r="BU60" s="39"/>
      <c r="BV60" s="39"/>
      <c r="BW60" s="39"/>
      <c r="BX60" s="39"/>
      <c r="BY60" s="39"/>
      <c r="BZ60" s="39"/>
      <c r="CA60" s="39"/>
      <c r="CB60" s="39">
        <f t="shared" si="5"/>
        <v>80000</v>
      </c>
      <c r="CC60" s="39"/>
      <c r="CD60" s="39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</row>
    <row r="61" spans="1:129" s="38" customFormat="1" ht="76.5" hidden="1" x14ac:dyDescent="0.2">
      <c r="A61" s="35" t="s">
        <v>170</v>
      </c>
      <c r="B61" s="35" t="s">
        <v>171</v>
      </c>
      <c r="C61" s="35" t="s">
        <v>172</v>
      </c>
      <c r="D61" s="35" t="s">
        <v>206</v>
      </c>
      <c r="E61" s="35" t="s">
        <v>221</v>
      </c>
      <c r="F61" s="35" t="s">
        <v>225</v>
      </c>
      <c r="G61" s="35" t="s">
        <v>228</v>
      </c>
      <c r="H61" s="29">
        <v>2023</v>
      </c>
      <c r="I61" s="29" t="s">
        <v>100</v>
      </c>
      <c r="J61" s="48" t="s">
        <v>100</v>
      </c>
      <c r="K61" s="29" t="s">
        <v>100</v>
      </c>
      <c r="L61" s="29"/>
      <c r="M61" s="47"/>
      <c r="N61" s="47"/>
      <c r="O61" s="47"/>
      <c r="P61" s="29">
        <v>202</v>
      </c>
      <c r="Q61" s="29">
        <v>55</v>
      </c>
      <c r="R61" s="42">
        <v>4</v>
      </c>
      <c r="S61" s="29">
        <v>1701</v>
      </c>
      <c r="T61" s="29">
        <v>8888</v>
      </c>
      <c r="U61" s="29">
        <v>8888</v>
      </c>
      <c r="V61" s="29" t="str">
        <f>VLOOKUP(W61,'Ítems Presupuestarios'!$A$3:$C$55,3,FALSE)</f>
        <v>73-Bienes y Servicios para Inversión</v>
      </c>
      <c r="W61" s="29">
        <v>730802</v>
      </c>
      <c r="X61" s="29" t="str">
        <f>VLOOKUP(W61,'Ítems Presupuestarios'!$A$3:$C$55,2,FALSE)</f>
        <v>Vestuario, Lencería, Prendas de Protección y Accesorios para uniformes del personal de Protección, Vigilancia y Seguridad</v>
      </c>
      <c r="Y61" s="25"/>
      <c r="Z61" s="25"/>
      <c r="AA61" s="25"/>
      <c r="AB61" s="25"/>
      <c r="AC61" s="25"/>
      <c r="AD61" s="25"/>
      <c r="AE61" s="25">
        <v>2500</v>
      </c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41">
        <f t="shared" si="0"/>
        <v>2500</v>
      </c>
      <c r="BJ61" s="39">
        <f t="shared" si="1"/>
        <v>0</v>
      </c>
      <c r="BK61" s="39">
        <f t="shared" si="2"/>
        <v>2500</v>
      </c>
      <c r="BL61" s="39"/>
      <c r="BM61" s="39"/>
      <c r="BN61" s="39"/>
      <c r="BO61" s="39">
        <f t="shared" si="3"/>
        <v>0</v>
      </c>
      <c r="BP61" s="39"/>
      <c r="BQ61" s="39"/>
      <c r="BR61" s="39"/>
      <c r="BS61" s="39">
        <f t="shared" si="4"/>
        <v>0</v>
      </c>
      <c r="BT61" s="39"/>
      <c r="BU61" s="39"/>
      <c r="BV61" s="39"/>
      <c r="BW61" s="39"/>
      <c r="BX61" s="39"/>
      <c r="BY61" s="39"/>
      <c r="BZ61" s="39"/>
      <c r="CA61" s="39"/>
      <c r="CB61" s="39">
        <f t="shared" si="5"/>
        <v>2500</v>
      </c>
      <c r="CC61" s="39"/>
      <c r="CD61" s="39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</row>
    <row r="62" spans="1:129" s="38" customFormat="1" ht="63.75" hidden="1" x14ac:dyDescent="0.2">
      <c r="A62" s="35" t="s">
        <v>170</v>
      </c>
      <c r="B62" s="35" t="s">
        <v>171</v>
      </c>
      <c r="C62" s="35" t="s">
        <v>172</v>
      </c>
      <c r="D62" s="35" t="s">
        <v>206</v>
      </c>
      <c r="E62" s="35" t="s">
        <v>221</v>
      </c>
      <c r="F62" s="35" t="s">
        <v>225</v>
      </c>
      <c r="G62" s="35" t="s">
        <v>229</v>
      </c>
      <c r="H62" s="29">
        <v>2023</v>
      </c>
      <c r="I62" s="29" t="s">
        <v>100</v>
      </c>
      <c r="J62" s="48" t="s">
        <v>100</v>
      </c>
      <c r="K62" s="29" t="s">
        <v>100</v>
      </c>
      <c r="L62" s="29"/>
      <c r="M62" s="47"/>
      <c r="N62" s="47"/>
      <c r="O62" s="47"/>
      <c r="P62" s="29">
        <v>202</v>
      </c>
      <c r="Q62" s="29">
        <v>55</v>
      </c>
      <c r="R62" s="42">
        <v>4</v>
      </c>
      <c r="S62" s="29">
        <v>1701</v>
      </c>
      <c r="T62" s="29">
        <v>8888</v>
      </c>
      <c r="U62" s="29">
        <v>8888</v>
      </c>
      <c r="V62" s="29" t="str">
        <f>VLOOKUP(W62,'Ítems Presupuestarios'!$A$3:$C$55,3,FALSE)</f>
        <v>73-Bienes y Servicios para Inversión</v>
      </c>
      <c r="W62" s="29">
        <v>731408</v>
      </c>
      <c r="X62" s="29" t="str">
        <f>VLOOKUP(W62,'Ítems Presupuestarios'!$A$3:$C$55,2,FALSE)</f>
        <v>Bienes Artísticos, Culturales, Bienes Deportivos y Símbolos Patrios</v>
      </c>
      <c r="Y62" s="25"/>
      <c r="Z62" s="25"/>
      <c r="AA62" s="25"/>
      <c r="AB62" s="25"/>
      <c r="AC62" s="25"/>
      <c r="AD62" s="25"/>
      <c r="AE62" s="25">
        <v>116240</v>
      </c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41">
        <f t="shared" si="0"/>
        <v>116240</v>
      </c>
      <c r="BJ62" s="39">
        <f t="shared" si="1"/>
        <v>0</v>
      </c>
      <c r="BK62" s="39">
        <f t="shared" si="2"/>
        <v>116240</v>
      </c>
      <c r="BL62" s="39"/>
      <c r="BM62" s="39"/>
      <c r="BN62" s="39"/>
      <c r="BO62" s="39">
        <f t="shared" si="3"/>
        <v>0</v>
      </c>
      <c r="BP62" s="39"/>
      <c r="BQ62" s="39"/>
      <c r="BR62" s="39"/>
      <c r="BS62" s="39">
        <f t="shared" si="4"/>
        <v>0</v>
      </c>
      <c r="BT62" s="39"/>
      <c r="BU62" s="39"/>
      <c r="BV62" s="39"/>
      <c r="BW62" s="39"/>
      <c r="BX62" s="39"/>
      <c r="BY62" s="39"/>
      <c r="BZ62" s="39"/>
      <c r="CA62" s="39"/>
      <c r="CB62" s="39">
        <f t="shared" si="5"/>
        <v>116240</v>
      </c>
      <c r="CC62" s="39"/>
      <c r="CD62" s="39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</row>
    <row r="63" spans="1:129" s="38" customFormat="1" ht="63.75" hidden="1" x14ac:dyDescent="0.2">
      <c r="A63" s="35" t="s">
        <v>170</v>
      </c>
      <c r="B63" s="35" t="s">
        <v>171</v>
      </c>
      <c r="C63" s="35" t="s">
        <v>172</v>
      </c>
      <c r="D63" s="35" t="s">
        <v>206</v>
      </c>
      <c r="E63" s="35" t="s">
        <v>221</v>
      </c>
      <c r="F63" s="35" t="s">
        <v>225</v>
      </c>
      <c r="G63" s="35" t="s">
        <v>230</v>
      </c>
      <c r="H63" s="29">
        <v>2023</v>
      </c>
      <c r="I63" s="29" t="s">
        <v>100</v>
      </c>
      <c r="J63" s="48" t="s">
        <v>100</v>
      </c>
      <c r="K63" s="29" t="s">
        <v>100</v>
      </c>
      <c r="L63" s="29"/>
      <c r="M63" s="47"/>
      <c r="N63" s="47"/>
      <c r="O63" s="47"/>
      <c r="P63" s="29">
        <v>202</v>
      </c>
      <c r="Q63" s="29">
        <v>55</v>
      </c>
      <c r="R63" s="42">
        <v>4</v>
      </c>
      <c r="S63" s="29">
        <v>1701</v>
      </c>
      <c r="T63" s="29">
        <v>8888</v>
      </c>
      <c r="U63" s="29">
        <v>8888</v>
      </c>
      <c r="V63" s="29" t="str">
        <f>VLOOKUP(W63,'Ítems Presupuestarios'!$A$3:$C$55,3,FALSE)</f>
        <v>73-Bienes y Servicios para Inversión</v>
      </c>
      <c r="W63" s="29">
        <v>730804</v>
      </c>
      <c r="X63" s="29" t="str">
        <f>VLOOKUP(W63,'Ítems Presupuestarios'!$A$3:$C$55,2,FALSE)</f>
        <v>Materiales de Oficina</v>
      </c>
      <c r="Y63" s="25"/>
      <c r="Z63" s="25"/>
      <c r="AA63" s="25"/>
      <c r="AB63" s="25"/>
      <c r="AC63" s="25"/>
      <c r="AD63" s="25"/>
      <c r="AE63" s="25">
        <v>4253.41</v>
      </c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41">
        <f t="shared" si="0"/>
        <v>4253.41</v>
      </c>
      <c r="BJ63" s="39">
        <f t="shared" si="1"/>
        <v>0</v>
      </c>
      <c r="BK63" s="39">
        <f t="shared" si="2"/>
        <v>4253.41</v>
      </c>
      <c r="BL63" s="39"/>
      <c r="BM63" s="39"/>
      <c r="BN63" s="39"/>
      <c r="BO63" s="39">
        <f t="shared" si="3"/>
        <v>0</v>
      </c>
      <c r="BP63" s="39"/>
      <c r="BQ63" s="39"/>
      <c r="BR63" s="39"/>
      <c r="BS63" s="39">
        <f t="shared" si="4"/>
        <v>0</v>
      </c>
      <c r="BT63" s="39"/>
      <c r="BU63" s="39"/>
      <c r="BV63" s="39"/>
      <c r="BW63" s="39"/>
      <c r="BX63" s="39"/>
      <c r="BY63" s="39"/>
      <c r="BZ63" s="39"/>
      <c r="CA63" s="39"/>
      <c r="CB63" s="39">
        <f t="shared" si="5"/>
        <v>4253.41</v>
      </c>
      <c r="CC63" s="39"/>
      <c r="CD63" s="39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</row>
    <row r="64" spans="1:129" s="38" customFormat="1" ht="63.75" hidden="1" x14ac:dyDescent="0.2">
      <c r="A64" s="35" t="s">
        <v>170</v>
      </c>
      <c r="B64" s="35" t="s">
        <v>171</v>
      </c>
      <c r="C64" s="35" t="s">
        <v>172</v>
      </c>
      <c r="D64" s="35" t="s">
        <v>206</v>
      </c>
      <c r="E64" s="35" t="s">
        <v>221</v>
      </c>
      <c r="F64" s="35" t="s">
        <v>225</v>
      </c>
      <c r="G64" s="35" t="s">
        <v>231</v>
      </c>
      <c r="H64" s="29">
        <v>2023</v>
      </c>
      <c r="I64" s="29" t="s">
        <v>100</v>
      </c>
      <c r="J64" s="48" t="s">
        <v>100</v>
      </c>
      <c r="K64" s="29" t="s">
        <v>100</v>
      </c>
      <c r="L64" s="29"/>
      <c r="M64" s="47"/>
      <c r="N64" s="47"/>
      <c r="O64" s="47"/>
      <c r="P64" s="29">
        <v>202</v>
      </c>
      <c r="Q64" s="29">
        <v>55</v>
      </c>
      <c r="R64" s="42">
        <v>4</v>
      </c>
      <c r="S64" s="29">
        <v>1701</v>
      </c>
      <c r="T64" s="29">
        <v>8888</v>
      </c>
      <c r="U64" s="29">
        <v>8888</v>
      </c>
      <c r="V64" s="29" t="str">
        <f>VLOOKUP(W64,'Ítems Presupuestarios'!$A$3:$C$55,3,FALSE)</f>
        <v>73-Bienes y Servicios para Inversión</v>
      </c>
      <c r="W64" s="29">
        <v>730805</v>
      </c>
      <c r="X64" s="29" t="str">
        <f>VLOOKUP(W64,'Ítems Presupuestarios'!$A$3:$C$55,2,FALSE)</f>
        <v>Materiales de Aseo</v>
      </c>
      <c r="Y64" s="25"/>
      <c r="Z64" s="25"/>
      <c r="AA64" s="25"/>
      <c r="AB64" s="25"/>
      <c r="AC64" s="25"/>
      <c r="AD64" s="25"/>
      <c r="AE64" s="25">
        <v>5000</v>
      </c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41">
        <f t="shared" si="0"/>
        <v>5000</v>
      </c>
      <c r="BJ64" s="39">
        <f t="shared" si="1"/>
        <v>0</v>
      </c>
      <c r="BK64" s="39">
        <f t="shared" si="2"/>
        <v>5000</v>
      </c>
      <c r="BL64" s="39"/>
      <c r="BM64" s="39"/>
      <c r="BN64" s="39"/>
      <c r="BO64" s="39">
        <f t="shared" si="3"/>
        <v>0</v>
      </c>
      <c r="BP64" s="39"/>
      <c r="BQ64" s="39"/>
      <c r="BR64" s="39"/>
      <c r="BS64" s="39">
        <f t="shared" si="4"/>
        <v>0</v>
      </c>
      <c r="BT64" s="39"/>
      <c r="BU64" s="39"/>
      <c r="BV64" s="39"/>
      <c r="BW64" s="39"/>
      <c r="BX64" s="39"/>
      <c r="BY64" s="39"/>
      <c r="BZ64" s="39"/>
      <c r="CA64" s="39"/>
      <c r="CB64" s="39">
        <f t="shared" si="5"/>
        <v>5000</v>
      </c>
      <c r="CC64" s="39"/>
      <c r="CD64" s="39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</row>
    <row r="65" spans="1:129" s="38" customFormat="1" ht="63.75" hidden="1" x14ac:dyDescent="0.2">
      <c r="A65" s="35" t="s">
        <v>170</v>
      </c>
      <c r="B65" s="35" t="s">
        <v>171</v>
      </c>
      <c r="C65" s="35" t="s">
        <v>172</v>
      </c>
      <c r="D65" s="35" t="s">
        <v>206</v>
      </c>
      <c r="E65" s="35" t="s">
        <v>221</v>
      </c>
      <c r="F65" s="35" t="s">
        <v>225</v>
      </c>
      <c r="G65" s="35" t="s">
        <v>232</v>
      </c>
      <c r="H65" s="29">
        <v>2023</v>
      </c>
      <c r="I65" s="29" t="s">
        <v>100</v>
      </c>
      <c r="J65" s="48" t="s">
        <v>100</v>
      </c>
      <c r="K65" s="29" t="s">
        <v>100</v>
      </c>
      <c r="L65" s="29"/>
      <c r="M65" s="47"/>
      <c r="N65" s="47"/>
      <c r="O65" s="47"/>
      <c r="P65" s="29">
        <v>202</v>
      </c>
      <c r="Q65" s="29">
        <v>55</v>
      </c>
      <c r="R65" s="42">
        <v>4</v>
      </c>
      <c r="S65" s="29">
        <v>1701</v>
      </c>
      <c r="T65" s="29">
        <v>8888</v>
      </c>
      <c r="U65" s="29">
        <v>8888</v>
      </c>
      <c r="V65" s="29" t="str">
        <f>VLOOKUP(W65,'Ítems Presupuestarios'!$A$3:$C$55,3,FALSE)</f>
        <v>73-Bienes y Servicios para Inversión</v>
      </c>
      <c r="W65" s="29">
        <v>730812</v>
      </c>
      <c r="X65" s="29" t="str">
        <f>VLOOKUP(W65,'Ítems Presupuestarios'!$A$3:$C$55,2,FALSE)</f>
        <v>Materiales Didácticos</v>
      </c>
      <c r="Y65" s="25"/>
      <c r="Z65" s="25"/>
      <c r="AA65" s="25"/>
      <c r="AB65" s="25"/>
      <c r="AC65" s="25"/>
      <c r="AD65" s="25"/>
      <c r="AE65" s="25">
        <v>4000</v>
      </c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41">
        <f t="shared" si="0"/>
        <v>4000</v>
      </c>
      <c r="BJ65" s="39">
        <f t="shared" si="1"/>
        <v>0</v>
      </c>
      <c r="BK65" s="39">
        <f t="shared" si="2"/>
        <v>4000</v>
      </c>
      <c r="BL65" s="39"/>
      <c r="BM65" s="39"/>
      <c r="BN65" s="39"/>
      <c r="BO65" s="39">
        <f t="shared" si="3"/>
        <v>0</v>
      </c>
      <c r="BP65" s="39"/>
      <c r="BQ65" s="39"/>
      <c r="BR65" s="39"/>
      <c r="BS65" s="39">
        <f t="shared" si="4"/>
        <v>0</v>
      </c>
      <c r="BT65" s="39"/>
      <c r="BU65" s="39"/>
      <c r="BV65" s="39"/>
      <c r="BW65" s="39"/>
      <c r="BX65" s="39"/>
      <c r="BY65" s="39"/>
      <c r="BZ65" s="39"/>
      <c r="CA65" s="39"/>
      <c r="CB65" s="39">
        <f t="shared" si="5"/>
        <v>4000</v>
      </c>
      <c r="CC65" s="39"/>
      <c r="CD65" s="39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</row>
    <row r="66" spans="1:129" s="38" customFormat="1" ht="63.75" hidden="1" x14ac:dyDescent="0.2">
      <c r="A66" s="35" t="s">
        <v>170</v>
      </c>
      <c r="B66" s="35" t="s">
        <v>171</v>
      </c>
      <c r="C66" s="35" t="s">
        <v>172</v>
      </c>
      <c r="D66" s="35" t="s">
        <v>206</v>
      </c>
      <c r="E66" s="35" t="s">
        <v>221</v>
      </c>
      <c r="F66" s="35" t="s">
        <v>225</v>
      </c>
      <c r="G66" s="35" t="s">
        <v>233</v>
      </c>
      <c r="H66" s="29">
        <v>2023</v>
      </c>
      <c r="I66" s="29" t="s">
        <v>100</v>
      </c>
      <c r="J66" s="48" t="s">
        <v>100</v>
      </c>
      <c r="K66" s="29" t="s">
        <v>100</v>
      </c>
      <c r="L66" s="29"/>
      <c r="M66" s="47"/>
      <c r="N66" s="47"/>
      <c r="O66" s="47"/>
      <c r="P66" s="29">
        <v>202</v>
      </c>
      <c r="Q66" s="29">
        <v>55</v>
      </c>
      <c r="R66" s="42">
        <v>4</v>
      </c>
      <c r="S66" s="29">
        <v>1701</v>
      </c>
      <c r="T66" s="29">
        <v>8888</v>
      </c>
      <c r="U66" s="29">
        <v>8888</v>
      </c>
      <c r="V66" s="29" t="str">
        <f>VLOOKUP(W66,'Ítems Presupuestarios'!$A$3:$C$55,3,FALSE)</f>
        <v>73-Bienes y Servicios para Inversión</v>
      </c>
      <c r="W66" s="29">
        <v>730505</v>
      </c>
      <c r="X66" s="29" t="str">
        <f>VLOOKUP(W66,'Ítems Presupuestarios'!$A$3:$C$55,2,FALSE)</f>
        <v>Vehículos (Arrendamiento)</v>
      </c>
      <c r="Y66" s="25"/>
      <c r="Z66" s="25"/>
      <c r="AA66" s="25"/>
      <c r="AB66" s="25"/>
      <c r="AC66" s="25"/>
      <c r="AD66" s="25"/>
      <c r="AE66" s="25">
        <v>20000</v>
      </c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41">
        <f t="shared" si="0"/>
        <v>20000</v>
      </c>
      <c r="BJ66" s="39">
        <f t="shared" si="1"/>
        <v>0</v>
      </c>
      <c r="BK66" s="39">
        <f t="shared" si="2"/>
        <v>20000</v>
      </c>
      <c r="BL66" s="39"/>
      <c r="BM66" s="39"/>
      <c r="BN66" s="39"/>
      <c r="BO66" s="39">
        <f t="shared" si="3"/>
        <v>0</v>
      </c>
      <c r="BP66" s="39"/>
      <c r="BQ66" s="39"/>
      <c r="BR66" s="39"/>
      <c r="BS66" s="39">
        <f t="shared" si="4"/>
        <v>0</v>
      </c>
      <c r="BT66" s="39"/>
      <c r="BU66" s="39"/>
      <c r="BV66" s="39"/>
      <c r="BW66" s="39"/>
      <c r="BX66" s="39"/>
      <c r="BY66" s="39"/>
      <c r="BZ66" s="39"/>
      <c r="CA66" s="39"/>
      <c r="CB66" s="39">
        <f t="shared" si="5"/>
        <v>20000</v>
      </c>
      <c r="CC66" s="39"/>
      <c r="CD66" s="39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</row>
    <row r="67" spans="1:129" s="38" customFormat="1" ht="63.75" hidden="1" x14ac:dyDescent="0.2">
      <c r="A67" s="35" t="s">
        <v>170</v>
      </c>
      <c r="B67" s="35" t="s">
        <v>171</v>
      </c>
      <c r="C67" s="35" t="s">
        <v>172</v>
      </c>
      <c r="D67" s="35" t="s">
        <v>206</v>
      </c>
      <c r="E67" s="35" t="s">
        <v>221</v>
      </c>
      <c r="F67" s="35" t="s">
        <v>225</v>
      </c>
      <c r="G67" s="35" t="s">
        <v>234</v>
      </c>
      <c r="H67" s="29">
        <v>2023</v>
      </c>
      <c r="I67" s="29" t="s">
        <v>100</v>
      </c>
      <c r="J67" s="48" t="s">
        <v>100</v>
      </c>
      <c r="K67" s="29" t="s">
        <v>100</v>
      </c>
      <c r="L67" s="29"/>
      <c r="M67" s="47"/>
      <c r="N67" s="47"/>
      <c r="O67" s="47"/>
      <c r="P67" s="29">
        <v>202</v>
      </c>
      <c r="Q67" s="29">
        <v>55</v>
      </c>
      <c r="R67" s="42">
        <v>4</v>
      </c>
      <c r="S67" s="29">
        <v>1701</v>
      </c>
      <c r="T67" s="29">
        <v>8888</v>
      </c>
      <c r="U67" s="29">
        <v>8888</v>
      </c>
      <c r="V67" s="29" t="str">
        <f>VLOOKUP(W67,'Ítems Presupuestarios'!$A$3:$C$55,3,FALSE)</f>
        <v>73-Bienes y Servicios para Inversión</v>
      </c>
      <c r="W67" s="29">
        <v>730505</v>
      </c>
      <c r="X67" s="29" t="str">
        <f>VLOOKUP(W67,'Ítems Presupuestarios'!$A$3:$C$55,2,FALSE)</f>
        <v>Vehículos (Arrendamiento)</v>
      </c>
      <c r="Y67" s="25"/>
      <c r="Z67" s="25"/>
      <c r="AA67" s="25"/>
      <c r="AB67" s="25"/>
      <c r="AC67" s="25"/>
      <c r="AD67" s="25"/>
      <c r="AE67" s="25">
        <v>25000</v>
      </c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41">
        <f t="shared" si="0"/>
        <v>25000</v>
      </c>
      <c r="BJ67" s="39">
        <f t="shared" si="1"/>
        <v>0</v>
      </c>
      <c r="BK67" s="39">
        <f t="shared" si="2"/>
        <v>25000</v>
      </c>
      <c r="BL67" s="39"/>
      <c r="BM67" s="39"/>
      <c r="BN67" s="39"/>
      <c r="BO67" s="39">
        <f t="shared" si="3"/>
        <v>0</v>
      </c>
      <c r="BP67" s="39"/>
      <c r="BQ67" s="39"/>
      <c r="BR67" s="39"/>
      <c r="BS67" s="39">
        <f t="shared" si="4"/>
        <v>0</v>
      </c>
      <c r="BT67" s="39"/>
      <c r="BU67" s="39"/>
      <c r="BV67" s="39"/>
      <c r="BW67" s="39"/>
      <c r="BX67" s="39"/>
      <c r="BY67" s="39"/>
      <c r="BZ67" s="39"/>
      <c r="CA67" s="39"/>
      <c r="CB67" s="39">
        <f t="shared" si="5"/>
        <v>25000</v>
      </c>
      <c r="CC67" s="39"/>
      <c r="CD67" s="39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</row>
    <row r="68" spans="1:129" s="38" customFormat="1" ht="140.25" hidden="1" x14ac:dyDescent="0.2">
      <c r="A68" s="35" t="s">
        <v>170</v>
      </c>
      <c r="B68" s="35" t="s">
        <v>171</v>
      </c>
      <c r="C68" s="35" t="s">
        <v>172</v>
      </c>
      <c r="D68" s="35" t="s">
        <v>206</v>
      </c>
      <c r="E68" s="35" t="s">
        <v>221</v>
      </c>
      <c r="F68" s="35" t="s">
        <v>225</v>
      </c>
      <c r="G68" s="35" t="s">
        <v>235</v>
      </c>
      <c r="H68" s="29">
        <v>2023</v>
      </c>
      <c r="I68" s="29" t="s">
        <v>100</v>
      </c>
      <c r="J68" s="48" t="s">
        <v>100</v>
      </c>
      <c r="K68" s="29" t="s">
        <v>100</v>
      </c>
      <c r="L68" s="29"/>
      <c r="M68" s="47"/>
      <c r="N68" s="47"/>
      <c r="O68" s="47"/>
      <c r="P68" s="29">
        <v>202</v>
      </c>
      <c r="Q68" s="29">
        <v>55</v>
      </c>
      <c r="R68" s="42">
        <v>4</v>
      </c>
      <c r="S68" s="29">
        <v>1701</v>
      </c>
      <c r="T68" s="29">
        <v>8888</v>
      </c>
      <c r="U68" s="29">
        <v>8888</v>
      </c>
      <c r="V68" s="29" t="str">
        <f>VLOOKUP(W68,'Ítems Presupuestarios'!$A$3:$C$55,3,FALSE)</f>
        <v>73-Bienes y Servicios para Inversión</v>
      </c>
      <c r="W68" s="29">
        <v>730209</v>
      </c>
      <c r="X68" s="29" t="str">
        <f>VLOOKUP(W68,'Ítems Presupuestarios'!$A$3:$C$55,2,FALSE)</f>
        <v>Servicios de Aseo, Lavado de Vestimenta de Trabajo, Fumigación, Desinfección, Limpieza de Instalaciones, manejo de desechos contaminados, recuperación y clasificación de materiales reciclables</v>
      </c>
      <c r="Y68" s="25"/>
      <c r="Z68" s="25"/>
      <c r="AA68" s="25"/>
      <c r="AB68" s="25"/>
      <c r="AC68" s="25"/>
      <c r="AD68" s="25"/>
      <c r="AE68" s="25">
        <v>11000</v>
      </c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41">
        <f t="shared" si="0"/>
        <v>11000</v>
      </c>
      <c r="BJ68" s="39">
        <f t="shared" si="1"/>
        <v>0</v>
      </c>
      <c r="BK68" s="39">
        <f t="shared" si="2"/>
        <v>11000</v>
      </c>
      <c r="BL68" s="39"/>
      <c r="BM68" s="39"/>
      <c r="BN68" s="39"/>
      <c r="BO68" s="39">
        <f t="shared" si="3"/>
        <v>0</v>
      </c>
      <c r="BP68" s="39"/>
      <c r="BQ68" s="39"/>
      <c r="BR68" s="39"/>
      <c r="BS68" s="39">
        <f t="shared" si="4"/>
        <v>0</v>
      </c>
      <c r="BT68" s="39"/>
      <c r="BU68" s="39"/>
      <c r="BV68" s="39"/>
      <c r="BW68" s="39"/>
      <c r="BX68" s="39"/>
      <c r="BY68" s="39"/>
      <c r="BZ68" s="39"/>
      <c r="CA68" s="39"/>
      <c r="CB68" s="39">
        <f t="shared" si="5"/>
        <v>11000</v>
      </c>
      <c r="CC68" s="39"/>
      <c r="CD68" s="39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</row>
    <row r="69" spans="1:129" s="38" customFormat="1" ht="63.75" hidden="1" x14ac:dyDescent="0.2">
      <c r="A69" s="35" t="s">
        <v>170</v>
      </c>
      <c r="B69" s="35" t="s">
        <v>171</v>
      </c>
      <c r="C69" s="35" t="s">
        <v>172</v>
      </c>
      <c r="D69" s="35" t="s">
        <v>206</v>
      </c>
      <c r="E69" s="35" t="s">
        <v>221</v>
      </c>
      <c r="F69" s="35" t="s">
        <v>236</v>
      </c>
      <c r="G69" s="35" t="s">
        <v>237</v>
      </c>
      <c r="H69" s="29">
        <v>2023</v>
      </c>
      <c r="I69" s="29" t="s">
        <v>100</v>
      </c>
      <c r="J69" s="48" t="s">
        <v>100</v>
      </c>
      <c r="K69" s="29" t="s">
        <v>100</v>
      </c>
      <c r="L69" s="29" t="s">
        <v>253</v>
      </c>
      <c r="M69" s="47">
        <v>800</v>
      </c>
      <c r="N69" s="47"/>
      <c r="O69" s="47">
        <v>800</v>
      </c>
      <c r="P69" s="29">
        <v>202</v>
      </c>
      <c r="Q69" s="29">
        <v>55</v>
      </c>
      <c r="R69" s="42">
        <v>4</v>
      </c>
      <c r="S69" s="29">
        <v>1701</v>
      </c>
      <c r="T69" s="29">
        <v>8888</v>
      </c>
      <c r="U69" s="29">
        <v>8888</v>
      </c>
      <c r="V69" s="29" t="str">
        <f>VLOOKUP(W69,'Ítems Presupuestarios'!$A$3:$C$55,3,FALSE)</f>
        <v>73-Bienes y Servicios para Inversión</v>
      </c>
      <c r="W69" s="29">
        <v>730205</v>
      </c>
      <c r="X69" s="29" t="str">
        <f>VLOOKUP(W69,'Ítems Presupuestarios'!$A$3:$C$55,2,FALSE)</f>
        <v>Espectáculos Culturales y Sociales</v>
      </c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>
        <v>3086.6</v>
      </c>
      <c r="BA69" s="25"/>
      <c r="BB69" s="25"/>
      <c r="BC69" s="25"/>
      <c r="BD69" s="25"/>
      <c r="BE69" s="25"/>
      <c r="BF69" s="25"/>
      <c r="BG69" s="25"/>
      <c r="BH69" s="25"/>
      <c r="BI69" s="41">
        <f t="shared" si="0"/>
        <v>3086.6</v>
      </c>
      <c r="BJ69" s="39">
        <f t="shared" si="1"/>
        <v>0</v>
      </c>
      <c r="BK69" s="39">
        <f t="shared" si="2"/>
        <v>3086.6</v>
      </c>
      <c r="BL69" s="39"/>
      <c r="BM69" s="39"/>
      <c r="BN69" s="39"/>
      <c r="BO69" s="39">
        <f t="shared" si="3"/>
        <v>0</v>
      </c>
      <c r="BP69" s="39"/>
      <c r="BQ69" s="39"/>
      <c r="BR69" s="39"/>
      <c r="BS69" s="39">
        <f t="shared" si="4"/>
        <v>0</v>
      </c>
      <c r="BT69" s="39"/>
      <c r="BU69" s="39"/>
      <c r="BV69" s="39"/>
      <c r="BW69" s="39"/>
      <c r="BX69" s="39"/>
      <c r="BY69" s="39"/>
      <c r="BZ69" s="39"/>
      <c r="CA69" s="39"/>
      <c r="CB69" s="39">
        <f t="shared" si="5"/>
        <v>3086.6</v>
      </c>
      <c r="CC69" s="39"/>
      <c r="CD69" s="39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</row>
    <row r="70" spans="1:129" s="38" customFormat="1" ht="114.75" hidden="1" x14ac:dyDescent="0.2">
      <c r="A70" s="35" t="s">
        <v>170</v>
      </c>
      <c r="B70" s="35" t="s">
        <v>171</v>
      </c>
      <c r="C70" s="35" t="s">
        <v>172</v>
      </c>
      <c r="D70" s="35" t="s">
        <v>206</v>
      </c>
      <c r="E70" s="35" t="s">
        <v>221</v>
      </c>
      <c r="F70" s="35" t="s">
        <v>236</v>
      </c>
      <c r="G70" s="35" t="s">
        <v>238</v>
      </c>
      <c r="H70" s="29">
        <v>2023</v>
      </c>
      <c r="I70" s="29" t="s">
        <v>100</v>
      </c>
      <c r="J70" s="48" t="s">
        <v>100</v>
      </c>
      <c r="K70" s="29" t="s">
        <v>100</v>
      </c>
      <c r="L70" s="29"/>
      <c r="M70" s="47"/>
      <c r="N70" s="47"/>
      <c r="O70" s="47"/>
      <c r="P70" s="29">
        <v>202</v>
      </c>
      <c r="Q70" s="29">
        <v>55</v>
      </c>
      <c r="R70" s="42">
        <v>4</v>
      </c>
      <c r="S70" s="29">
        <v>1701</v>
      </c>
      <c r="T70" s="29">
        <v>8888</v>
      </c>
      <c r="U70" s="29">
        <v>8888</v>
      </c>
      <c r="V70" s="29" t="str">
        <f>VLOOKUP(W70,'Ítems Presupuestarios'!$A$3:$C$55,3,FALSE)</f>
        <v>73-Bienes y Servicios para Inversión</v>
      </c>
      <c r="W70" s="29">
        <v>730204</v>
      </c>
      <c r="X70" s="29" t="str">
        <f>VLOOKUP(W70,'Ítems Presupuestarios'!$A$3:$C$55,2,FALSE)</f>
        <v>Edición,Impresión,Reproducción,Publicaciones,Suscripciones,Fotocopiado,Traducción,Empastado,Enmarcación,Serigrafía,Fotografía,Carnetización,FilmacióneImágenesSatelitalesyotros elementos oficiales</v>
      </c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>
        <v>3086.6</v>
      </c>
      <c r="BA70" s="25"/>
      <c r="BB70" s="25"/>
      <c r="BC70" s="25"/>
      <c r="BD70" s="25"/>
      <c r="BE70" s="25"/>
      <c r="BF70" s="25"/>
      <c r="BG70" s="25"/>
      <c r="BH70" s="25"/>
      <c r="BI70" s="41">
        <f t="shared" ref="BI70:BI100" si="6">+Y70+AB70+AE70+AH70+AK70+AN70+AQ70+AT70+AW70+AZ70+BC70+BF70</f>
        <v>3086.6</v>
      </c>
      <c r="BJ70" s="39">
        <f t="shared" ref="BJ70:BJ100" si="7">+Z70+AC70+AF70+AI70+AL70+AO70+AR70+AU70+AX70+BA70+BD70+BG70</f>
        <v>0</v>
      </c>
      <c r="BK70" s="39">
        <f t="shared" ref="BK70:BK100" si="8">+BI70-BJ70</f>
        <v>3086.6</v>
      </c>
      <c r="BL70" s="39"/>
      <c r="BM70" s="39"/>
      <c r="BN70" s="39"/>
      <c r="BO70" s="39">
        <f t="shared" ref="BO70:BO100" si="9">+BL70-BN70</f>
        <v>0</v>
      </c>
      <c r="BP70" s="39"/>
      <c r="BQ70" s="39"/>
      <c r="BR70" s="39"/>
      <c r="BS70" s="39">
        <f t="shared" ref="BS70:BS100" si="10">+BP70-BR70</f>
        <v>0</v>
      </c>
      <c r="BT70" s="39"/>
      <c r="BU70" s="39"/>
      <c r="BV70" s="39"/>
      <c r="BW70" s="39"/>
      <c r="BX70" s="39"/>
      <c r="BY70" s="39"/>
      <c r="BZ70" s="39"/>
      <c r="CA70" s="39"/>
      <c r="CB70" s="39">
        <f t="shared" ref="CB70:CB100" si="11">+BI70-BL70-BP70</f>
        <v>3086.6</v>
      </c>
      <c r="CC70" s="39"/>
      <c r="CD70" s="39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</row>
    <row r="71" spans="1:129" s="38" customFormat="1" ht="63.75" hidden="1" x14ac:dyDescent="0.2">
      <c r="A71" s="35" t="s">
        <v>170</v>
      </c>
      <c r="B71" s="35" t="s">
        <v>171</v>
      </c>
      <c r="C71" s="35" t="s">
        <v>172</v>
      </c>
      <c r="D71" s="35" t="s">
        <v>206</v>
      </c>
      <c r="E71" s="35" t="s">
        <v>221</v>
      </c>
      <c r="F71" s="35" t="s">
        <v>236</v>
      </c>
      <c r="G71" s="35" t="s">
        <v>239</v>
      </c>
      <c r="H71" s="29">
        <v>2023</v>
      </c>
      <c r="I71" s="29" t="s">
        <v>100</v>
      </c>
      <c r="J71" s="48" t="s">
        <v>100</v>
      </c>
      <c r="K71" s="29" t="s">
        <v>100</v>
      </c>
      <c r="L71" s="29"/>
      <c r="M71" s="47"/>
      <c r="N71" s="47"/>
      <c r="O71" s="47"/>
      <c r="P71" s="29">
        <v>202</v>
      </c>
      <c r="Q71" s="29">
        <v>55</v>
      </c>
      <c r="R71" s="42">
        <v>4</v>
      </c>
      <c r="S71" s="29">
        <v>1701</v>
      </c>
      <c r="T71" s="29">
        <v>8888</v>
      </c>
      <c r="U71" s="29">
        <v>8888</v>
      </c>
      <c r="V71" s="29" t="str">
        <f>VLOOKUP(W71,'Ítems Presupuestarios'!$A$3:$C$55,3,FALSE)</f>
        <v>73-Bienes y Servicios para Inversión</v>
      </c>
      <c r="W71" s="29">
        <v>730606</v>
      </c>
      <c r="X71" s="29" t="str">
        <f>VLOOKUP(W71,'Ítems Presupuestarios'!$A$3:$C$55,2,FALSE)</f>
        <v>Honorarios por Contratos Civiles de Servicios</v>
      </c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>
        <v>1676</v>
      </c>
      <c r="BA71" s="25"/>
      <c r="BB71" s="25"/>
      <c r="BC71" s="25"/>
      <c r="BD71" s="25"/>
      <c r="BE71" s="25"/>
      <c r="BF71" s="25"/>
      <c r="BG71" s="25"/>
      <c r="BH71" s="25"/>
      <c r="BI71" s="41">
        <f t="shared" si="6"/>
        <v>1676</v>
      </c>
      <c r="BJ71" s="39">
        <f t="shared" si="7"/>
        <v>0</v>
      </c>
      <c r="BK71" s="39">
        <f t="shared" si="8"/>
        <v>1676</v>
      </c>
      <c r="BL71" s="39"/>
      <c r="BM71" s="39"/>
      <c r="BN71" s="39"/>
      <c r="BO71" s="39">
        <f t="shared" si="9"/>
        <v>0</v>
      </c>
      <c r="BP71" s="39"/>
      <c r="BQ71" s="39"/>
      <c r="BR71" s="39"/>
      <c r="BS71" s="39">
        <f t="shared" si="10"/>
        <v>0</v>
      </c>
      <c r="BT71" s="39"/>
      <c r="BU71" s="39"/>
      <c r="BV71" s="39"/>
      <c r="BW71" s="39"/>
      <c r="BX71" s="39"/>
      <c r="BY71" s="39"/>
      <c r="BZ71" s="39"/>
      <c r="CA71" s="39"/>
      <c r="CB71" s="39">
        <f t="shared" si="11"/>
        <v>1676</v>
      </c>
      <c r="CC71" s="39"/>
      <c r="CD71" s="39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</row>
    <row r="72" spans="1:129" s="38" customFormat="1" ht="63.75" x14ac:dyDescent="0.2">
      <c r="A72" s="35" t="s">
        <v>170</v>
      </c>
      <c r="B72" s="35" t="s">
        <v>171</v>
      </c>
      <c r="C72" s="35" t="s">
        <v>172</v>
      </c>
      <c r="D72" s="35" t="s">
        <v>206</v>
      </c>
      <c r="E72" s="35" t="s">
        <v>240</v>
      </c>
      <c r="F72" s="35" t="s">
        <v>241</v>
      </c>
      <c r="G72" s="35" t="s">
        <v>242</v>
      </c>
      <c r="H72" s="29">
        <v>2023</v>
      </c>
      <c r="I72" s="29" t="s">
        <v>100</v>
      </c>
      <c r="J72" s="48" t="s">
        <v>100</v>
      </c>
      <c r="K72" s="29" t="s">
        <v>100</v>
      </c>
      <c r="L72" s="29" t="s">
        <v>165</v>
      </c>
      <c r="M72" s="47">
        <v>14</v>
      </c>
      <c r="N72" s="47">
        <v>14</v>
      </c>
      <c r="O72" s="47"/>
      <c r="P72" s="29">
        <v>202</v>
      </c>
      <c r="Q72" s="29">
        <v>55</v>
      </c>
      <c r="R72" s="42">
        <v>4</v>
      </c>
      <c r="S72" s="29">
        <v>1700</v>
      </c>
      <c r="T72" s="29">
        <v>8888</v>
      </c>
      <c r="U72" s="29">
        <v>8888</v>
      </c>
      <c r="V72" s="29" t="str">
        <f>VLOOKUP(W72,'Ítems Presupuestarios'!$A$3:$C$55,3,FALSE)</f>
        <v>71- Gastos en Personal para Inversión</v>
      </c>
      <c r="W72" s="29">
        <v>710510</v>
      </c>
      <c r="X72" s="29" t="str">
        <f>VLOOKUP(W72,'Ítems Presupuestarios'!$A$3:$C$55,2,FALSE)</f>
        <v>Servicios personales por contrato</v>
      </c>
      <c r="Y72" s="25">
        <v>16111</v>
      </c>
      <c r="Z72" s="25">
        <v>16111</v>
      </c>
      <c r="AA72" s="25"/>
      <c r="AB72" s="25">
        <v>18283</v>
      </c>
      <c r="AC72" s="25">
        <v>18283</v>
      </c>
      <c r="AD72" s="25"/>
      <c r="AE72" s="25">
        <v>18283</v>
      </c>
      <c r="AF72" s="25"/>
      <c r="AG72" s="25"/>
      <c r="AH72" s="25">
        <v>18283</v>
      </c>
      <c r="AI72" s="25"/>
      <c r="AJ72" s="25"/>
      <c r="AK72" s="25">
        <v>18283</v>
      </c>
      <c r="AL72" s="25"/>
      <c r="AM72" s="25"/>
      <c r="AN72" s="25">
        <v>18283</v>
      </c>
      <c r="AO72" s="25"/>
      <c r="AP72" s="25"/>
      <c r="AQ72" s="25">
        <v>18283</v>
      </c>
      <c r="AR72" s="25"/>
      <c r="AS72" s="25"/>
      <c r="AT72" s="25">
        <v>18283</v>
      </c>
      <c r="AU72" s="25"/>
      <c r="AV72" s="25"/>
      <c r="AW72" s="25">
        <v>18283</v>
      </c>
      <c r="AX72" s="25"/>
      <c r="AY72" s="25"/>
      <c r="AZ72" s="25">
        <v>18283</v>
      </c>
      <c r="BA72" s="25"/>
      <c r="BB72" s="25"/>
      <c r="BC72" s="25">
        <v>18283</v>
      </c>
      <c r="BD72" s="25"/>
      <c r="BE72" s="25"/>
      <c r="BF72" s="25">
        <v>18283</v>
      </c>
      <c r="BG72" s="25"/>
      <c r="BH72" s="25"/>
      <c r="BI72" s="41">
        <f t="shared" si="6"/>
        <v>217224</v>
      </c>
      <c r="BJ72" s="39">
        <f t="shared" si="7"/>
        <v>34394</v>
      </c>
      <c r="BK72" s="39">
        <f t="shared" si="8"/>
        <v>182830</v>
      </c>
      <c r="BL72" s="39">
        <v>217224</v>
      </c>
      <c r="BM72" s="39"/>
      <c r="BN72" s="39"/>
      <c r="BO72" s="39">
        <f t="shared" si="9"/>
        <v>217224</v>
      </c>
      <c r="BP72" s="39"/>
      <c r="BQ72" s="39"/>
      <c r="BR72" s="39"/>
      <c r="BS72" s="39">
        <f t="shared" si="10"/>
        <v>0</v>
      </c>
      <c r="BT72" s="39"/>
      <c r="BU72" s="39"/>
      <c r="BV72" s="39"/>
      <c r="BW72" s="39"/>
      <c r="BX72" s="39"/>
      <c r="BY72" s="39"/>
      <c r="BZ72" s="39"/>
      <c r="CA72" s="39"/>
      <c r="CB72" s="39">
        <f t="shared" si="11"/>
        <v>0</v>
      </c>
      <c r="CC72" s="39"/>
      <c r="CD72" s="39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</row>
    <row r="73" spans="1:129" s="38" customFormat="1" ht="63.75" hidden="1" x14ac:dyDescent="0.2">
      <c r="A73" s="35" t="s">
        <v>170</v>
      </c>
      <c r="B73" s="35" t="s">
        <v>171</v>
      </c>
      <c r="C73" s="35" t="s">
        <v>172</v>
      </c>
      <c r="D73" s="35" t="s">
        <v>206</v>
      </c>
      <c r="E73" s="35" t="s">
        <v>240</v>
      </c>
      <c r="F73" s="35" t="s">
        <v>241</v>
      </c>
      <c r="G73" s="35" t="s">
        <v>242</v>
      </c>
      <c r="H73" s="29">
        <v>2023</v>
      </c>
      <c r="I73" s="29" t="s">
        <v>100</v>
      </c>
      <c r="J73" s="48" t="s">
        <v>100</v>
      </c>
      <c r="K73" s="29" t="s">
        <v>100</v>
      </c>
      <c r="L73" s="29"/>
      <c r="M73" s="47"/>
      <c r="N73" s="47"/>
      <c r="O73" s="47"/>
      <c r="P73" s="29">
        <v>202</v>
      </c>
      <c r="Q73" s="29">
        <v>55</v>
      </c>
      <c r="R73" s="42">
        <v>4</v>
      </c>
      <c r="S73" s="29">
        <v>1700</v>
      </c>
      <c r="T73" s="29">
        <v>9999</v>
      </c>
      <c r="U73" s="29">
        <v>9999</v>
      </c>
      <c r="V73" s="29" t="str">
        <f>VLOOKUP(W73,'Ítems Presupuestarios'!$A$3:$C$55,3,FALSE)</f>
        <v>71- Gastos en Personal para Inversión</v>
      </c>
      <c r="W73" s="29">
        <v>710510</v>
      </c>
      <c r="X73" s="29" t="str">
        <f>VLOOKUP(W73,'Ítems Presupuestarios'!$A$3:$C$55,2,FALSE)</f>
        <v>Servicios personales por contrato</v>
      </c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>
        <v>2172</v>
      </c>
      <c r="BG73" s="25"/>
      <c r="BH73" s="25"/>
      <c r="BI73" s="41">
        <f t="shared" si="6"/>
        <v>2172</v>
      </c>
      <c r="BJ73" s="39">
        <f t="shared" si="7"/>
        <v>0</v>
      </c>
      <c r="BK73" s="39">
        <f t="shared" si="8"/>
        <v>2172</v>
      </c>
      <c r="BL73" s="39"/>
      <c r="BM73" s="39"/>
      <c r="BN73" s="39"/>
      <c r="BO73" s="39">
        <f t="shared" si="9"/>
        <v>0</v>
      </c>
      <c r="BP73" s="39"/>
      <c r="BQ73" s="39"/>
      <c r="BR73" s="39"/>
      <c r="BS73" s="39">
        <f t="shared" si="10"/>
        <v>0</v>
      </c>
      <c r="BT73" s="39"/>
      <c r="BU73" s="39"/>
      <c r="BV73" s="39"/>
      <c r="BW73" s="39"/>
      <c r="BX73" s="39"/>
      <c r="BY73" s="39"/>
      <c r="BZ73" s="39"/>
      <c r="CA73" s="39"/>
      <c r="CB73" s="39">
        <f t="shared" si="11"/>
        <v>2172</v>
      </c>
      <c r="CC73" s="39"/>
      <c r="CD73" s="39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</row>
    <row r="74" spans="1:129" s="38" customFormat="1" ht="63.75" x14ac:dyDescent="0.2">
      <c r="A74" s="35" t="s">
        <v>170</v>
      </c>
      <c r="B74" s="35" t="s">
        <v>171</v>
      </c>
      <c r="C74" s="35" t="s">
        <v>172</v>
      </c>
      <c r="D74" s="35" t="s">
        <v>206</v>
      </c>
      <c r="E74" s="35" t="s">
        <v>240</v>
      </c>
      <c r="F74" s="35" t="s">
        <v>241</v>
      </c>
      <c r="G74" s="35" t="s">
        <v>243</v>
      </c>
      <c r="H74" s="29">
        <v>2023</v>
      </c>
      <c r="I74" s="29" t="s">
        <v>100</v>
      </c>
      <c r="J74" s="48" t="s">
        <v>100</v>
      </c>
      <c r="K74" s="29" t="s">
        <v>100</v>
      </c>
      <c r="L74" s="29"/>
      <c r="M74" s="47"/>
      <c r="N74" s="47"/>
      <c r="O74" s="47"/>
      <c r="P74" s="29">
        <v>202</v>
      </c>
      <c r="Q74" s="29">
        <v>55</v>
      </c>
      <c r="R74" s="42">
        <v>4</v>
      </c>
      <c r="S74" s="29">
        <v>1700</v>
      </c>
      <c r="T74" s="29">
        <v>8888</v>
      </c>
      <c r="U74" s="29">
        <v>8888</v>
      </c>
      <c r="V74" s="29" t="str">
        <f>VLOOKUP(W74,'Ítems Presupuestarios'!$A$3:$C$55,3,FALSE)</f>
        <v>71- Gastos en Personal para Inversión</v>
      </c>
      <c r="W74" s="29">
        <v>710601</v>
      </c>
      <c r="X74" s="29" t="str">
        <f>VLOOKUP(W74,'Ítems Presupuestarios'!$A$3:$C$55,2,FALSE)</f>
        <v>Aporte Patronal</v>
      </c>
      <c r="Y74" s="25">
        <v>1746.84</v>
      </c>
      <c r="Z74" s="25">
        <v>1554.73</v>
      </c>
      <c r="AA74" s="25"/>
      <c r="AB74" s="25">
        <v>1746.84</v>
      </c>
      <c r="AC74" s="25">
        <v>1764.33</v>
      </c>
      <c r="AD74" s="25"/>
      <c r="AE74" s="25">
        <v>1746.84</v>
      </c>
      <c r="AF74" s="25"/>
      <c r="AG74" s="25"/>
      <c r="AH74" s="25">
        <v>1746.84</v>
      </c>
      <c r="AI74" s="25"/>
      <c r="AJ74" s="25"/>
      <c r="AK74" s="25">
        <v>1746.84</v>
      </c>
      <c r="AL74" s="25"/>
      <c r="AM74" s="25"/>
      <c r="AN74" s="25">
        <v>1746.84</v>
      </c>
      <c r="AO74" s="25"/>
      <c r="AP74" s="25"/>
      <c r="AQ74" s="25">
        <v>1746.84</v>
      </c>
      <c r="AR74" s="25"/>
      <c r="AS74" s="25"/>
      <c r="AT74" s="25">
        <v>1746.84</v>
      </c>
      <c r="AU74" s="25"/>
      <c r="AV74" s="25"/>
      <c r="AW74" s="25">
        <v>1746.84</v>
      </c>
      <c r="AX74" s="25"/>
      <c r="AY74" s="25"/>
      <c r="AZ74" s="25">
        <v>1746.84</v>
      </c>
      <c r="BA74" s="25"/>
      <c r="BB74" s="25"/>
      <c r="BC74" s="25">
        <v>1746.84</v>
      </c>
      <c r="BD74" s="25"/>
      <c r="BE74" s="25"/>
      <c r="BF74" s="25">
        <v>1746.9</v>
      </c>
      <c r="BG74" s="25"/>
      <c r="BH74" s="25"/>
      <c r="BI74" s="41">
        <f t="shared" si="6"/>
        <v>20962.14</v>
      </c>
      <c r="BJ74" s="39">
        <f t="shared" si="7"/>
        <v>3319.06</v>
      </c>
      <c r="BK74" s="39">
        <f t="shared" si="8"/>
        <v>17643.079999999998</v>
      </c>
      <c r="BL74" s="39">
        <v>20962.14</v>
      </c>
      <c r="BM74" s="39"/>
      <c r="BN74" s="39"/>
      <c r="BO74" s="39">
        <f t="shared" si="9"/>
        <v>20962.14</v>
      </c>
      <c r="BP74" s="39"/>
      <c r="BQ74" s="39"/>
      <c r="BR74" s="39"/>
      <c r="BS74" s="39">
        <f t="shared" si="10"/>
        <v>0</v>
      </c>
      <c r="BT74" s="39"/>
      <c r="BU74" s="39"/>
      <c r="BV74" s="39"/>
      <c r="BW74" s="39"/>
      <c r="BX74" s="39"/>
      <c r="BY74" s="39"/>
      <c r="BZ74" s="39"/>
      <c r="CA74" s="39"/>
      <c r="CB74" s="39">
        <f t="shared" si="11"/>
        <v>0</v>
      </c>
      <c r="CC74" s="39"/>
      <c r="CD74" s="39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</row>
    <row r="75" spans="1:129" s="38" customFormat="1" ht="63.75" x14ac:dyDescent="0.2">
      <c r="A75" s="35" t="s">
        <v>170</v>
      </c>
      <c r="B75" s="35" t="s">
        <v>171</v>
      </c>
      <c r="C75" s="35" t="s">
        <v>172</v>
      </c>
      <c r="D75" s="35" t="s">
        <v>206</v>
      </c>
      <c r="E75" s="35" t="s">
        <v>240</v>
      </c>
      <c r="F75" s="35" t="s">
        <v>241</v>
      </c>
      <c r="G75" s="35" t="s">
        <v>246</v>
      </c>
      <c r="H75" s="29">
        <v>2023</v>
      </c>
      <c r="I75" s="29" t="s">
        <v>100</v>
      </c>
      <c r="J75" s="48" t="s">
        <v>100</v>
      </c>
      <c r="K75" s="29" t="s">
        <v>100</v>
      </c>
      <c r="L75" s="29"/>
      <c r="M75" s="47"/>
      <c r="N75" s="47"/>
      <c r="O75" s="47"/>
      <c r="P75" s="29">
        <v>202</v>
      </c>
      <c r="Q75" s="29">
        <v>55</v>
      </c>
      <c r="R75" s="42">
        <v>4</v>
      </c>
      <c r="S75" s="29">
        <v>1700</v>
      </c>
      <c r="T75" s="29">
        <v>8888</v>
      </c>
      <c r="U75" s="29">
        <v>8888</v>
      </c>
      <c r="V75" s="29" t="str">
        <f>VLOOKUP(W75,'Ítems Presupuestarios'!$A$3:$C$55,3,FALSE)</f>
        <v>71- Gastos en Personal para Inversión</v>
      </c>
      <c r="W75" s="29">
        <v>710602</v>
      </c>
      <c r="X75" s="29" t="str">
        <f>VLOOKUP(W75,'Ítems Presupuestarios'!$A$3:$C$55,2,FALSE)</f>
        <v>Fondos de Reserva</v>
      </c>
      <c r="Y75" s="25">
        <v>0</v>
      </c>
      <c r="Z75" s="25"/>
      <c r="AA75" s="25"/>
      <c r="AB75" s="25">
        <v>306.79000000000002</v>
      </c>
      <c r="AC75" s="25">
        <v>306.79000000000002</v>
      </c>
      <c r="AD75" s="25"/>
      <c r="AE75" s="25">
        <v>487.72</v>
      </c>
      <c r="AF75" s="25"/>
      <c r="AG75" s="25"/>
      <c r="AH75" s="25">
        <v>487.72</v>
      </c>
      <c r="AI75" s="25"/>
      <c r="AJ75" s="25"/>
      <c r="AK75" s="25">
        <v>487.72</v>
      </c>
      <c r="AL75" s="25"/>
      <c r="AM75" s="25"/>
      <c r="AN75" s="25">
        <v>487.72</v>
      </c>
      <c r="AO75" s="25"/>
      <c r="AP75" s="25"/>
      <c r="AQ75" s="25">
        <v>487.72</v>
      </c>
      <c r="AR75" s="25"/>
      <c r="AS75" s="25"/>
      <c r="AT75" s="25">
        <v>487.72</v>
      </c>
      <c r="AU75" s="25"/>
      <c r="AV75" s="25"/>
      <c r="AW75" s="25">
        <v>487.72</v>
      </c>
      <c r="AX75" s="25"/>
      <c r="AY75" s="25"/>
      <c r="AZ75" s="25">
        <v>487.72</v>
      </c>
      <c r="BA75" s="25"/>
      <c r="BB75" s="25"/>
      <c r="BC75" s="25">
        <v>1522.97</v>
      </c>
      <c r="BD75" s="25"/>
      <c r="BE75" s="25"/>
      <c r="BF75" s="25">
        <v>3045.97</v>
      </c>
      <c r="BG75" s="25"/>
      <c r="BH75" s="25"/>
      <c r="BI75" s="41">
        <f t="shared" si="6"/>
        <v>8777.4900000000016</v>
      </c>
      <c r="BJ75" s="39">
        <f t="shared" si="7"/>
        <v>306.79000000000002</v>
      </c>
      <c r="BK75" s="39">
        <f t="shared" si="8"/>
        <v>8470.7000000000007</v>
      </c>
      <c r="BL75" s="39">
        <v>8777.49</v>
      </c>
      <c r="BM75" s="39"/>
      <c r="BN75" s="39"/>
      <c r="BO75" s="39">
        <f t="shared" si="9"/>
        <v>8777.49</v>
      </c>
      <c r="BP75" s="39"/>
      <c r="BQ75" s="39"/>
      <c r="BR75" s="39"/>
      <c r="BS75" s="39">
        <f t="shared" si="10"/>
        <v>0</v>
      </c>
      <c r="BT75" s="39"/>
      <c r="BU75" s="39"/>
      <c r="BV75" s="39"/>
      <c r="BW75" s="39"/>
      <c r="BX75" s="39"/>
      <c r="BY75" s="39"/>
      <c r="BZ75" s="39"/>
      <c r="CA75" s="39"/>
      <c r="CB75" s="39">
        <f t="shared" si="11"/>
        <v>1.8189894035458565E-12</v>
      </c>
      <c r="CC75" s="39"/>
      <c r="CD75" s="39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</row>
    <row r="76" spans="1:129" s="38" customFormat="1" ht="63.75" hidden="1" x14ac:dyDescent="0.2">
      <c r="A76" s="35" t="s">
        <v>170</v>
      </c>
      <c r="B76" s="35" t="s">
        <v>171</v>
      </c>
      <c r="C76" s="35" t="s">
        <v>172</v>
      </c>
      <c r="D76" s="35" t="s">
        <v>206</v>
      </c>
      <c r="E76" s="35" t="s">
        <v>240</v>
      </c>
      <c r="F76" s="35" t="s">
        <v>241</v>
      </c>
      <c r="G76" s="35" t="s">
        <v>246</v>
      </c>
      <c r="H76" s="29">
        <v>2023</v>
      </c>
      <c r="I76" s="29" t="s">
        <v>100</v>
      </c>
      <c r="J76" s="48" t="s">
        <v>100</v>
      </c>
      <c r="K76" s="29" t="s">
        <v>100</v>
      </c>
      <c r="L76" s="29"/>
      <c r="M76" s="47"/>
      <c r="N76" s="47"/>
      <c r="O76" s="47"/>
      <c r="P76" s="29">
        <v>202</v>
      </c>
      <c r="Q76" s="29">
        <v>55</v>
      </c>
      <c r="R76" s="42">
        <v>4</v>
      </c>
      <c r="S76" s="29">
        <v>1700</v>
      </c>
      <c r="T76" s="63">
        <v>9999</v>
      </c>
      <c r="U76" s="63">
        <v>9999</v>
      </c>
      <c r="V76" s="29" t="str">
        <f>VLOOKUP(W76,'Ítems Presupuestarios'!$A$3:$C$55,3,FALSE)</f>
        <v>71- Gastos en Personal para Inversión</v>
      </c>
      <c r="W76" s="29">
        <v>710602</v>
      </c>
      <c r="X76" s="29" t="str">
        <f>VLOOKUP(W76,'Ítems Presupuestarios'!$A$3:$C$55,2,FALSE)</f>
        <v>Fondos de Reserva</v>
      </c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>
        <v>9498.2199999999993</v>
      </c>
      <c r="BG76" s="25"/>
      <c r="BH76" s="25"/>
      <c r="BI76" s="41">
        <f t="shared" si="6"/>
        <v>9498.2199999999993</v>
      </c>
      <c r="BJ76" s="39">
        <f t="shared" si="7"/>
        <v>0</v>
      </c>
      <c r="BK76" s="39">
        <f t="shared" si="8"/>
        <v>9498.2199999999993</v>
      </c>
      <c r="BL76" s="39"/>
      <c r="BM76" s="39"/>
      <c r="BN76" s="39"/>
      <c r="BO76" s="39">
        <f t="shared" si="9"/>
        <v>0</v>
      </c>
      <c r="BP76" s="39"/>
      <c r="BQ76" s="39"/>
      <c r="BR76" s="39"/>
      <c r="BS76" s="39">
        <f t="shared" si="10"/>
        <v>0</v>
      </c>
      <c r="BT76" s="39"/>
      <c r="BU76" s="39"/>
      <c r="BV76" s="39"/>
      <c r="BW76" s="39"/>
      <c r="BX76" s="39"/>
      <c r="BY76" s="39"/>
      <c r="BZ76" s="39"/>
      <c r="CA76" s="39"/>
      <c r="CB76" s="39">
        <f t="shared" si="11"/>
        <v>9498.2199999999993</v>
      </c>
      <c r="CC76" s="39"/>
      <c r="CD76" s="39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</row>
    <row r="77" spans="1:129" s="38" customFormat="1" ht="63.75" x14ac:dyDescent="0.2">
      <c r="A77" s="35" t="s">
        <v>170</v>
      </c>
      <c r="B77" s="35" t="s">
        <v>171</v>
      </c>
      <c r="C77" s="35" t="s">
        <v>172</v>
      </c>
      <c r="D77" s="35" t="s">
        <v>206</v>
      </c>
      <c r="E77" s="35" t="s">
        <v>240</v>
      </c>
      <c r="F77" s="35" t="s">
        <v>241</v>
      </c>
      <c r="G77" s="35" t="s">
        <v>244</v>
      </c>
      <c r="H77" s="29">
        <v>2023</v>
      </c>
      <c r="I77" s="29" t="s">
        <v>100</v>
      </c>
      <c r="J77" s="48" t="s">
        <v>100</v>
      </c>
      <c r="K77" s="29" t="s">
        <v>100</v>
      </c>
      <c r="L77" s="29"/>
      <c r="M77" s="47"/>
      <c r="N77" s="47"/>
      <c r="O77" s="47"/>
      <c r="P77" s="29">
        <v>202</v>
      </c>
      <c r="Q77" s="29">
        <v>55</v>
      </c>
      <c r="R77" s="42">
        <v>4</v>
      </c>
      <c r="S77" s="29">
        <v>1700</v>
      </c>
      <c r="T77" s="29">
        <v>8888</v>
      </c>
      <c r="U77" s="29">
        <v>8888</v>
      </c>
      <c r="V77" s="29" t="str">
        <f>VLOOKUP(W77,'Ítems Presupuestarios'!$A$3:$C$55,3,FALSE)</f>
        <v>71- Gastos en Personal para Inversión</v>
      </c>
      <c r="W77" s="29">
        <v>710203</v>
      </c>
      <c r="X77" s="29" t="str">
        <f>VLOOKUP(W77,'Ítems Presupuestarios'!$A$3:$C$55,2,FALSE)</f>
        <v>Decimo Tercer Sueldo</v>
      </c>
      <c r="Y77" s="25">
        <v>1508.5</v>
      </c>
      <c r="Z77" s="25"/>
      <c r="AA77" s="25"/>
      <c r="AB77" s="25">
        <v>1508.5</v>
      </c>
      <c r="AC77" s="25">
        <v>492.68</v>
      </c>
      <c r="AD77" s="25"/>
      <c r="AE77" s="25">
        <v>1508.5</v>
      </c>
      <c r="AF77" s="25">
        <v>492.68</v>
      </c>
      <c r="AG77" s="25"/>
      <c r="AH77" s="25">
        <v>1508.5</v>
      </c>
      <c r="AI77" s="25"/>
      <c r="AJ77" s="25"/>
      <c r="AK77" s="25">
        <v>1508.5</v>
      </c>
      <c r="AL77" s="25"/>
      <c r="AM77" s="25"/>
      <c r="AN77" s="25">
        <v>1508.5</v>
      </c>
      <c r="AO77" s="25"/>
      <c r="AP77" s="25"/>
      <c r="AQ77" s="25">
        <v>1508.5</v>
      </c>
      <c r="AR77" s="25"/>
      <c r="AS77" s="25"/>
      <c r="AT77" s="25">
        <v>1508.5</v>
      </c>
      <c r="AU77" s="25"/>
      <c r="AV77" s="25"/>
      <c r="AW77" s="25">
        <v>1508.5</v>
      </c>
      <c r="AX77" s="25"/>
      <c r="AY77" s="25"/>
      <c r="AZ77" s="25">
        <v>1508.5</v>
      </c>
      <c r="BA77" s="25"/>
      <c r="BB77" s="25"/>
      <c r="BC77" s="25">
        <v>1508.5</v>
      </c>
      <c r="BD77" s="25"/>
      <c r="BE77" s="25"/>
      <c r="BF77" s="25">
        <v>1508.5</v>
      </c>
      <c r="BG77" s="25"/>
      <c r="BH77" s="25"/>
      <c r="BI77" s="41">
        <f t="shared" si="6"/>
        <v>18102</v>
      </c>
      <c r="BJ77" s="39">
        <f t="shared" si="7"/>
        <v>985.36</v>
      </c>
      <c r="BK77" s="39">
        <f t="shared" si="8"/>
        <v>17116.64</v>
      </c>
      <c r="BL77" s="39">
        <v>18102</v>
      </c>
      <c r="BM77" s="39"/>
      <c r="BN77" s="39"/>
      <c r="BO77" s="39">
        <f t="shared" si="9"/>
        <v>18102</v>
      </c>
      <c r="BP77" s="39"/>
      <c r="BQ77" s="39"/>
      <c r="BR77" s="39"/>
      <c r="BS77" s="39">
        <f t="shared" si="10"/>
        <v>0</v>
      </c>
      <c r="BT77" s="39"/>
      <c r="BU77" s="39"/>
      <c r="BV77" s="39"/>
      <c r="BW77" s="39"/>
      <c r="BX77" s="39"/>
      <c r="BY77" s="39"/>
      <c r="BZ77" s="39"/>
      <c r="CA77" s="39"/>
      <c r="CB77" s="39">
        <f t="shared" si="11"/>
        <v>0</v>
      </c>
      <c r="CC77" s="39"/>
      <c r="CD77" s="39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</row>
    <row r="78" spans="1:129" s="38" customFormat="1" ht="63.75" hidden="1" x14ac:dyDescent="0.2">
      <c r="A78" s="35" t="s">
        <v>170</v>
      </c>
      <c r="B78" s="35" t="s">
        <v>171</v>
      </c>
      <c r="C78" s="35" t="s">
        <v>172</v>
      </c>
      <c r="D78" s="35" t="s">
        <v>206</v>
      </c>
      <c r="E78" s="35" t="s">
        <v>240</v>
      </c>
      <c r="F78" s="35" t="s">
        <v>241</v>
      </c>
      <c r="G78" s="35" t="s">
        <v>244</v>
      </c>
      <c r="H78" s="29">
        <v>2023</v>
      </c>
      <c r="I78" s="29" t="s">
        <v>100</v>
      </c>
      <c r="J78" s="48" t="s">
        <v>100</v>
      </c>
      <c r="K78" s="29" t="s">
        <v>100</v>
      </c>
      <c r="L78" s="29"/>
      <c r="M78" s="47"/>
      <c r="N78" s="47"/>
      <c r="O78" s="47"/>
      <c r="P78" s="29">
        <v>202</v>
      </c>
      <c r="Q78" s="29">
        <v>55</v>
      </c>
      <c r="R78" s="42">
        <v>4</v>
      </c>
      <c r="S78" s="29">
        <v>1700</v>
      </c>
      <c r="T78" s="63">
        <v>9999</v>
      </c>
      <c r="U78" s="63">
        <v>9999</v>
      </c>
      <c r="V78" s="29" t="str">
        <f>VLOOKUP(W78,'Ítems Presupuestarios'!$A$3:$C$55,3,FALSE)</f>
        <v>71- Gastos en Personal para Inversión</v>
      </c>
      <c r="W78" s="29">
        <v>710203</v>
      </c>
      <c r="X78" s="29" t="str">
        <f>VLOOKUP(W78,'Ítems Presupuestarios'!$A$3:$C$55,2,FALSE)</f>
        <v>Decimo Tercer Sueldo</v>
      </c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>
        <v>40.6</v>
      </c>
      <c r="BG78" s="25"/>
      <c r="BH78" s="25"/>
      <c r="BI78" s="41">
        <f t="shared" si="6"/>
        <v>40.6</v>
      </c>
      <c r="BJ78" s="39">
        <f t="shared" si="7"/>
        <v>0</v>
      </c>
      <c r="BK78" s="39">
        <f t="shared" si="8"/>
        <v>40.6</v>
      </c>
      <c r="BL78" s="39"/>
      <c r="BM78" s="39"/>
      <c r="BN78" s="39"/>
      <c r="BO78" s="39">
        <f t="shared" si="9"/>
        <v>0</v>
      </c>
      <c r="BP78" s="39"/>
      <c r="BQ78" s="39"/>
      <c r="BR78" s="39"/>
      <c r="BS78" s="39">
        <f t="shared" si="10"/>
        <v>0</v>
      </c>
      <c r="BT78" s="39"/>
      <c r="BU78" s="39"/>
      <c r="BV78" s="39"/>
      <c r="BW78" s="39"/>
      <c r="BX78" s="39"/>
      <c r="BY78" s="39"/>
      <c r="BZ78" s="39"/>
      <c r="CA78" s="39"/>
      <c r="CB78" s="39">
        <f t="shared" si="11"/>
        <v>40.6</v>
      </c>
      <c r="CC78" s="39"/>
      <c r="CD78" s="39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</row>
    <row r="79" spans="1:129" s="38" customFormat="1" ht="63.75" x14ac:dyDescent="0.2">
      <c r="A79" s="35" t="s">
        <v>170</v>
      </c>
      <c r="B79" s="35" t="s">
        <v>171</v>
      </c>
      <c r="C79" s="35" t="s">
        <v>172</v>
      </c>
      <c r="D79" s="35" t="s">
        <v>206</v>
      </c>
      <c r="E79" s="35" t="s">
        <v>240</v>
      </c>
      <c r="F79" s="35" t="s">
        <v>241</v>
      </c>
      <c r="G79" s="35" t="s">
        <v>245</v>
      </c>
      <c r="H79" s="29">
        <v>2023</v>
      </c>
      <c r="I79" s="29" t="s">
        <v>100</v>
      </c>
      <c r="J79" s="48" t="s">
        <v>100</v>
      </c>
      <c r="K79" s="29" t="s">
        <v>100</v>
      </c>
      <c r="L79" s="29"/>
      <c r="M79" s="47"/>
      <c r="N79" s="47"/>
      <c r="O79" s="47"/>
      <c r="P79" s="29">
        <v>202</v>
      </c>
      <c r="Q79" s="29">
        <v>55</v>
      </c>
      <c r="R79" s="42">
        <v>4</v>
      </c>
      <c r="S79" s="29">
        <v>1700</v>
      </c>
      <c r="T79" s="29">
        <v>8888</v>
      </c>
      <c r="U79" s="29">
        <v>8888</v>
      </c>
      <c r="V79" s="29" t="str">
        <f>VLOOKUP(W79,'Ítems Presupuestarios'!$A$3:$C$55,3,FALSE)</f>
        <v>71- Gastos en Personal para Inversión</v>
      </c>
      <c r="W79" s="29">
        <v>710204</v>
      </c>
      <c r="X79" s="29" t="str">
        <f>VLOOKUP(W79,'Ítems Presupuestarios'!$A$3:$C$55,2,FALSE)</f>
        <v>Decimo Cuatro Sueldo</v>
      </c>
      <c r="Y79" s="25"/>
      <c r="Z79" s="25"/>
      <c r="AA79" s="25"/>
      <c r="AB79" s="25">
        <v>525</v>
      </c>
      <c r="AC79" s="25">
        <v>150</v>
      </c>
      <c r="AD79" s="25"/>
      <c r="AE79" s="25">
        <v>525</v>
      </c>
      <c r="AF79" s="25">
        <v>150</v>
      </c>
      <c r="AG79" s="25"/>
      <c r="AH79" s="25">
        <v>525</v>
      </c>
      <c r="AI79" s="25"/>
      <c r="AJ79" s="25"/>
      <c r="AK79" s="25">
        <v>525</v>
      </c>
      <c r="AL79" s="25"/>
      <c r="AM79" s="25"/>
      <c r="AN79" s="25">
        <v>525</v>
      </c>
      <c r="AO79" s="25"/>
      <c r="AP79" s="25"/>
      <c r="AQ79" s="25">
        <v>525</v>
      </c>
      <c r="AR79" s="25"/>
      <c r="AS79" s="25"/>
      <c r="AT79" s="25">
        <v>525</v>
      </c>
      <c r="AU79" s="25"/>
      <c r="AV79" s="25"/>
      <c r="AW79" s="25">
        <v>525</v>
      </c>
      <c r="AX79" s="25"/>
      <c r="AY79" s="25"/>
      <c r="AZ79" s="25">
        <v>525</v>
      </c>
      <c r="BA79" s="25"/>
      <c r="BB79" s="25"/>
      <c r="BC79" s="25">
        <v>525</v>
      </c>
      <c r="BD79" s="25"/>
      <c r="BE79" s="25"/>
      <c r="BF79" s="25">
        <v>1050</v>
      </c>
      <c r="BG79" s="25"/>
      <c r="BH79" s="25"/>
      <c r="BI79" s="41">
        <f t="shared" si="6"/>
        <v>6300</v>
      </c>
      <c r="BJ79" s="39">
        <f t="shared" si="7"/>
        <v>300</v>
      </c>
      <c r="BK79" s="39">
        <f t="shared" si="8"/>
        <v>6000</v>
      </c>
      <c r="BL79" s="39">
        <v>6300</v>
      </c>
      <c r="BM79" s="39"/>
      <c r="BN79" s="39"/>
      <c r="BO79" s="39">
        <f t="shared" si="9"/>
        <v>6300</v>
      </c>
      <c r="BP79" s="39"/>
      <c r="BQ79" s="39"/>
      <c r="BR79" s="39"/>
      <c r="BS79" s="39">
        <f t="shared" si="10"/>
        <v>0</v>
      </c>
      <c r="BT79" s="39"/>
      <c r="BU79" s="39"/>
      <c r="BV79" s="39"/>
      <c r="BW79" s="39"/>
      <c r="BX79" s="39"/>
      <c r="BY79" s="39"/>
      <c r="BZ79" s="39"/>
      <c r="CA79" s="39"/>
      <c r="CB79" s="39">
        <f t="shared" si="11"/>
        <v>0</v>
      </c>
      <c r="CC79" s="39"/>
      <c r="CD79" s="39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</row>
    <row r="80" spans="1:129" s="38" customFormat="1" ht="63.75" hidden="1" x14ac:dyDescent="0.2">
      <c r="A80" s="35" t="s">
        <v>170</v>
      </c>
      <c r="B80" s="35" t="s">
        <v>171</v>
      </c>
      <c r="C80" s="35" t="s">
        <v>172</v>
      </c>
      <c r="D80" s="35" t="s">
        <v>206</v>
      </c>
      <c r="E80" s="35" t="s">
        <v>240</v>
      </c>
      <c r="F80" s="35" t="s">
        <v>241</v>
      </c>
      <c r="G80" s="35" t="s">
        <v>247</v>
      </c>
      <c r="H80" s="29">
        <v>2023</v>
      </c>
      <c r="I80" s="29" t="s">
        <v>100</v>
      </c>
      <c r="J80" s="48" t="s">
        <v>100</v>
      </c>
      <c r="K80" s="29" t="s">
        <v>100</v>
      </c>
      <c r="L80" s="29"/>
      <c r="M80" s="47"/>
      <c r="N80" s="47"/>
      <c r="O80" s="47"/>
      <c r="P80" s="29">
        <v>202</v>
      </c>
      <c r="Q80" s="29">
        <v>55</v>
      </c>
      <c r="R80" s="42">
        <v>4</v>
      </c>
      <c r="S80" s="29">
        <v>1701</v>
      </c>
      <c r="T80" s="29">
        <v>8888</v>
      </c>
      <c r="U80" s="29">
        <v>8888</v>
      </c>
      <c r="V80" s="29" t="str">
        <f>VLOOKUP(W80,'Ítems Presupuestarios'!$A$3:$C$55,3,FALSE)</f>
        <v>73-Bienes y Servicios para Inversión</v>
      </c>
      <c r="W80" s="29">
        <v>730606</v>
      </c>
      <c r="X80" s="29" t="str">
        <f>VLOOKUP(W80,'Ítems Presupuestarios'!$A$3:$C$55,2,FALSE)</f>
        <v>Honorarios por Contratos Civiles de Servicios</v>
      </c>
      <c r="Y80" s="25">
        <v>28230</v>
      </c>
      <c r="Z80" s="25"/>
      <c r="AA80" s="25"/>
      <c r="AB80" s="25">
        <v>28230</v>
      </c>
      <c r="AC80" s="25"/>
      <c r="AD80" s="25"/>
      <c r="AE80" s="25">
        <v>28230</v>
      </c>
      <c r="AF80" s="25"/>
      <c r="AG80" s="25"/>
      <c r="AH80" s="25">
        <v>28230</v>
      </c>
      <c r="AI80" s="25"/>
      <c r="AJ80" s="25"/>
      <c r="AK80" s="25">
        <v>28230</v>
      </c>
      <c r="AL80" s="25"/>
      <c r="AM80" s="25"/>
      <c r="AN80" s="25">
        <v>28230</v>
      </c>
      <c r="AO80" s="25"/>
      <c r="AP80" s="25"/>
      <c r="AQ80" s="25">
        <v>28230</v>
      </c>
      <c r="AR80" s="25"/>
      <c r="AS80" s="25"/>
      <c r="AT80" s="25">
        <v>28230</v>
      </c>
      <c r="AU80" s="25"/>
      <c r="AV80" s="25"/>
      <c r="AW80" s="25">
        <v>28230</v>
      </c>
      <c r="AX80" s="25"/>
      <c r="AY80" s="25"/>
      <c r="AZ80" s="25">
        <v>28230</v>
      </c>
      <c r="BA80" s="25"/>
      <c r="BB80" s="25"/>
      <c r="BC80" s="25">
        <v>28230</v>
      </c>
      <c r="BD80" s="25"/>
      <c r="BE80" s="25"/>
      <c r="BF80" s="25">
        <v>28230</v>
      </c>
      <c r="BG80" s="25"/>
      <c r="BH80" s="25"/>
      <c r="BI80" s="41">
        <f t="shared" si="6"/>
        <v>338760</v>
      </c>
      <c r="BJ80" s="39">
        <f t="shared" si="7"/>
        <v>0</v>
      </c>
      <c r="BK80" s="39">
        <f t="shared" si="8"/>
        <v>338760</v>
      </c>
      <c r="BL80" s="39">
        <v>212916</v>
      </c>
      <c r="BM80" s="39">
        <v>212916</v>
      </c>
      <c r="BN80" s="39"/>
      <c r="BO80" s="39">
        <f t="shared" si="9"/>
        <v>212916</v>
      </c>
      <c r="BP80" s="39">
        <v>78880</v>
      </c>
      <c r="BQ80" s="39"/>
      <c r="BR80" s="39"/>
      <c r="BS80" s="39">
        <f t="shared" si="10"/>
        <v>78880</v>
      </c>
      <c r="BT80" s="39">
        <v>7330</v>
      </c>
      <c r="BU80" s="39"/>
      <c r="BV80" s="39">
        <v>7330</v>
      </c>
      <c r="BW80" s="39"/>
      <c r="BX80" s="39"/>
      <c r="BY80" s="39"/>
      <c r="BZ80" s="39"/>
      <c r="CA80" s="39"/>
      <c r="CB80" s="39">
        <f t="shared" si="11"/>
        <v>46964</v>
      </c>
      <c r="CC80" s="39"/>
      <c r="CD80" s="39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</row>
    <row r="81" spans="1:129" s="38" customFormat="1" ht="63.75" hidden="1" x14ac:dyDescent="0.2">
      <c r="A81" s="35" t="s">
        <v>170</v>
      </c>
      <c r="B81" s="35" t="s">
        <v>171</v>
      </c>
      <c r="C81" s="35" t="s">
        <v>172</v>
      </c>
      <c r="D81" s="35" t="s">
        <v>206</v>
      </c>
      <c r="E81" s="35" t="s">
        <v>240</v>
      </c>
      <c r="F81" s="35" t="s">
        <v>241</v>
      </c>
      <c r="G81" s="35" t="s">
        <v>248</v>
      </c>
      <c r="H81" s="29">
        <v>2023</v>
      </c>
      <c r="I81" s="29" t="s">
        <v>100</v>
      </c>
      <c r="J81" s="48" t="s">
        <v>100</v>
      </c>
      <c r="K81" s="29" t="s">
        <v>100</v>
      </c>
      <c r="L81" s="29"/>
      <c r="M81" s="47"/>
      <c r="N81" s="47"/>
      <c r="O81" s="47"/>
      <c r="P81" s="29">
        <v>202</v>
      </c>
      <c r="Q81" s="29">
        <v>55</v>
      </c>
      <c r="R81" s="42">
        <v>4</v>
      </c>
      <c r="S81" s="29">
        <v>1701</v>
      </c>
      <c r="T81" s="29">
        <v>8888</v>
      </c>
      <c r="U81" s="29">
        <v>8888</v>
      </c>
      <c r="V81" s="29" t="str">
        <f>VLOOKUP(W81,'Ítems Presupuestarios'!$A$3:$C$55,3,FALSE)</f>
        <v>73-Bienes y Servicios para Inversión</v>
      </c>
      <c r="W81" s="29">
        <v>730301</v>
      </c>
      <c r="X81" s="29" t="str">
        <f>VLOOKUP(W81,'Ítems Presupuestarios'!$A$3:$C$55,2,FALSE)</f>
        <v>Pasajes al Interior</v>
      </c>
      <c r="Y81" s="25"/>
      <c r="Z81" s="25"/>
      <c r="AA81" s="25"/>
      <c r="AB81" s="25"/>
      <c r="AC81" s="25"/>
      <c r="AD81" s="25"/>
      <c r="AE81" s="84">
        <f>1592-920</f>
        <v>672</v>
      </c>
      <c r="AF81" s="25"/>
      <c r="AG81" s="25"/>
      <c r="AH81" s="25">
        <v>1592</v>
      </c>
      <c r="AI81" s="25"/>
      <c r="AJ81" s="25"/>
      <c r="AK81" s="25">
        <v>1592</v>
      </c>
      <c r="AL81" s="25"/>
      <c r="AM81" s="25"/>
      <c r="AN81" s="25">
        <v>1592</v>
      </c>
      <c r="AO81" s="25"/>
      <c r="AP81" s="25"/>
      <c r="AQ81" s="25">
        <v>1592</v>
      </c>
      <c r="AR81" s="25"/>
      <c r="AS81" s="25"/>
      <c r="AT81" s="25">
        <v>1592</v>
      </c>
      <c r="AU81" s="25"/>
      <c r="AV81" s="25"/>
      <c r="AW81" s="25">
        <v>1592</v>
      </c>
      <c r="AX81" s="25"/>
      <c r="AY81" s="25"/>
      <c r="AZ81" s="25">
        <v>1592</v>
      </c>
      <c r="BA81" s="25"/>
      <c r="BB81" s="25"/>
      <c r="BC81" s="25">
        <v>1592</v>
      </c>
      <c r="BD81" s="25"/>
      <c r="BE81" s="25"/>
      <c r="BF81" s="25">
        <v>1592</v>
      </c>
      <c r="BG81" s="25"/>
      <c r="BH81" s="25"/>
      <c r="BI81" s="41">
        <f t="shared" si="6"/>
        <v>15000</v>
      </c>
      <c r="BJ81" s="39">
        <f t="shared" si="7"/>
        <v>0</v>
      </c>
      <c r="BK81" s="39">
        <f t="shared" si="8"/>
        <v>15000</v>
      </c>
      <c r="BL81" s="39"/>
      <c r="BM81" s="39"/>
      <c r="BN81" s="39"/>
      <c r="BO81" s="39">
        <f t="shared" si="9"/>
        <v>0</v>
      </c>
      <c r="BP81" s="39"/>
      <c r="BQ81" s="39"/>
      <c r="BR81" s="39"/>
      <c r="BS81" s="39">
        <f t="shared" si="10"/>
        <v>0</v>
      </c>
      <c r="BT81" s="39"/>
      <c r="BU81" s="39"/>
      <c r="BV81" s="39"/>
      <c r="BW81" s="39"/>
      <c r="BX81" s="39"/>
      <c r="BY81" s="39"/>
      <c r="BZ81" s="39"/>
      <c r="CA81" s="39"/>
      <c r="CB81" s="39">
        <f t="shared" si="11"/>
        <v>15000</v>
      </c>
      <c r="CC81" s="39"/>
      <c r="CD81" s="39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</row>
    <row r="82" spans="1:129" s="38" customFormat="1" ht="63.75" hidden="1" x14ac:dyDescent="0.2">
      <c r="A82" s="35" t="s">
        <v>170</v>
      </c>
      <c r="B82" s="35" t="s">
        <v>171</v>
      </c>
      <c r="C82" s="35" t="s">
        <v>172</v>
      </c>
      <c r="D82" s="35" t="s">
        <v>206</v>
      </c>
      <c r="E82" s="35" t="s">
        <v>240</v>
      </c>
      <c r="F82" s="35" t="s">
        <v>241</v>
      </c>
      <c r="G82" s="35" t="s">
        <v>325</v>
      </c>
      <c r="H82" s="29">
        <v>2023</v>
      </c>
      <c r="I82" s="29"/>
      <c r="J82" s="48"/>
      <c r="K82" s="29"/>
      <c r="L82" s="29"/>
      <c r="M82" s="47"/>
      <c r="N82" s="47"/>
      <c r="O82" s="47"/>
      <c r="P82" s="29">
        <v>202</v>
      </c>
      <c r="Q82" s="29">
        <v>55</v>
      </c>
      <c r="R82" s="42">
        <v>4</v>
      </c>
      <c r="S82" s="29">
        <v>1701</v>
      </c>
      <c r="T82" s="29">
        <v>8888</v>
      </c>
      <c r="U82" s="29">
        <v>8888</v>
      </c>
      <c r="V82" s="29" t="str">
        <f>VLOOKUP(W82,'Ítems Presupuestarios'!$A$3:$C$55,3,FALSE)</f>
        <v>73-Bienes y Servicios para Inversión</v>
      </c>
      <c r="W82" s="29">
        <v>730301</v>
      </c>
      <c r="X82" s="29" t="str">
        <f>VLOOKUP(W82,'Ítems Presupuestarios'!$A$3:$C$55,2,FALSE)</f>
        <v>Pasajes al Interior</v>
      </c>
      <c r="Y82" s="25"/>
      <c r="Z82" s="25"/>
      <c r="AA82" s="25"/>
      <c r="AB82" s="84">
        <v>920</v>
      </c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41">
        <f t="shared" si="6"/>
        <v>920</v>
      </c>
      <c r="BJ82" s="39">
        <f t="shared" si="7"/>
        <v>0</v>
      </c>
      <c r="BK82" s="39">
        <f t="shared" si="8"/>
        <v>920</v>
      </c>
      <c r="BL82" s="39">
        <v>920</v>
      </c>
      <c r="BM82" s="39"/>
      <c r="BN82" s="39">
        <v>920</v>
      </c>
      <c r="BO82" s="39">
        <f t="shared" si="9"/>
        <v>0</v>
      </c>
      <c r="BP82" s="39"/>
      <c r="BQ82" s="39"/>
      <c r="BR82" s="39"/>
      <c r="BS82" s="39">
        <f t="shared" si="10"/>
        <v>0</v>
      </c>
      <c r="BT82" s="39"/>
      <c r="BU82" s="39"/>
      <c r="BV82" s="39"/>
      <c r="BW82" s="39"/>
      <c r="BX82" s="39"/>
      <c r="BY82" s="39"/>
      <c r="BZ82" s="39"/>
      <c r="CA82" s="39"/>
      <c r="CB82" s="39">
        <f t="shared" si="11"/>
        <v>0</v>
      </c>
      <c r="CC82" s="39"/>
      <c r="CD82" s="39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</row>
    <row r="83" spans="1:129" s="38" customFormat="1" ht="63.75" hidden="1" x14ac:dyDescent="0.2">
      <c r="A83" s="35" t="s">
        <v>170</v>
      </c>
      <c r="B83" s="35" t="s">
        <v>171</v>
      </c>
      <c r="C83" s="35" t="s">
        <v>172</v>
      </c>
      <c r="D83" s="35" t="s">
        <v>206</v>
      </c>
      <c r="E83" s="35" t="s">
        <v>240</v>
      </c>
      <c r="F83" s="35" t="s">
        <v>241</v>
      </c>
      <c r="G83" s="35" t="s">
        <v>249</v>
      </c>
      <c r="H83" s="29">
        <v>2023</v>
      </c>
      <c r="I83" s="29" t="s">
        <v>100</v>
      </c>
      <c r="J83" s="48" t="s">
        <v>100</v>
      </c>
      <c r="K83" s="29" t="s">
        <v>100</v>
      </c>
      <c r="L83" s="29"/>
      <c r="M83" s="47"/>
      <c r="N83" s="47"/>
      <c r="O83" s="47"/>
      <c r="P83" s="29">
        <v>202</v>
      </c>
      <c r="Q83" s="29">
        <v>55</v>
      </c>
      <c r="R83" s="42">
        <v>4</v>
      </c>
      <c r="S83" s="29">
        <v>1701</v>
      </c>
      <c r="T83" s="29">
        <v>8888</v>
      </c>
      <c r="U83" s="29">
        <v>8888</v>
      </c>
      <c r="V83" s="29" t="str">
        <f>VLOOKUP(W83,'Ítems Presupuestarios'!$A$3:$C$55,3,FALSE)</f>
        <v>73-Bienes y Servicios para Inversión</v>
      </c>
      <c r="W83" s="29">
        <v>730303</v>
      </c>
      <c r="X83" s="29" t="str">
        <f>VLOOKUP(W83,'Ítems Presupuestarios'!$A$3:$C$55,2,FALSE)</f>
        <v>Viáticos y Subsistencia en el Interior</v>
      </c>
      <c r="Y83" s="25"/>
      <c r="Z83" s="25"/>
      <c r="AA83" s="25"/>
      <c r="AB83" s="25"/>
      <c r="AC83" s="25"/>
      <c r="AD83" s="25"/>
      <c r="AE83" s="25">
        <v>1700</v>
      </c>
      <c r="AF83" s="25"/>
      <c r="AG83" s="25"/>
      <c r="AH83" s="25">
        <v>1700</v>
      </c>
      <c r="AI83" s="25"/>
      <c r="AJ83" s="25"/>
      <c r="AK83" s="25">
        <v>1700</v>
      </c>
      <c r="AL83" s="25"/>
      <c r="AM83" s="25"/>
      <c r="AN83" s="25">
        <v>1700</v>
      </c>
      <c r="AO83" s="25"/>
      <c r="AP83" s="25"/>
      <c r="AQ83" s="25">
        <v>1700</v>
      </c>
      <c r="AR83" s="25"/>
      <c r="AS83" s="25"/>
      <c r="AT83" s="25">
        <v>1700</v>
      </c>
      <c r="AU83" s="25"/>
      <c r="AV83" s="25"/>
      <c r="AW83" s="25">
        <v>1700</v>
      </c>
      <c r="AX83" s="25"/>
      <c r="AY83" s="25"/>
      <c r="AZ83" s="25">
        <v>1700</v>
      </c>
      <c r="BA83" s="25"/>
      <c r="BB83" s="25"/>
      <c r="BC83" s="25">
        <v>1700</v>
      </c>
      <c r="BD83" s="25"/>
      <c r="BE83" s="25"/>
      <c r="BF83" s="25">
        <v>1700</v>
      </c>
      <c r="BG83" s="25"/>
      <c r="BH83" s="25"/>
      <c r="BI83" s="41">
        <f t="shared" si="6"/>
        <v>17000</v>
      </c>
      <c r="BJ83" s="39">
        <f t="shared" si="7"/>
        <v>0</v>
      </c>
      <c r="BK83" s="39">
        <f t="shared" si="8"/>
        <v>17000</v>
      </c>
      <c r="BL83" s="39"/>
      <c r="BM83" s="39">
        <v>17000</v>
      </c>
      <c r="BN83" s="39"/>
      <c r="BO83" s="39">
        <f t="shared" si="9"/>
        <v>0</v>
      </c>
      <c r="BP83" s="39"/>
      <c r="BQ83" s="39"/>
      <c r="BR83" s="39"/>
      <c r="BS83" s="39">
        <f t="shared" si="10"/>
        <v>0</v>
      </c>
      <c r="BT83" s="39"/>
      <c r="BU83" s="39"/>
      <c r="BV83" s="39"/>
      <c r="BW83" s="39"/>
      <c r="BX83" s="39"/>
      <c r="BY83" s="39"/>
      <c r="BZ83" s="39"/>
      <c r="CA83" s="39"/>
      <c r="CB83" s="39">
        <f t="shared" si="11"/>
        <v>17000</v>
      </c>
      <c r="CC83" s="39"/>
      <c r="CD83" s="39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</row>
    <row r="84" spans="1:129" s="38" customFormat="1" ht="63.75" hidden="1" x14ac:dyDescent="0.2">
      <c r="A84" s="35" t="s">
        <v>170</v>
      </c>
      <c r="B84" s="35" t="s">
        <v>171</v>
      </c>
      <c r="C84" s="35" t="s">
        <v>172</v>
      </c>
      <c r="D84" s="35" t="s">
        <v>206</v>
      </c>
      <c r="E84" s="35" t="s">
        <v>221</v>
      </c>
      <c r="F84" s="35" t="s">
        <v>225</v>
      </c>
      <c r="G84" s="35" t="s">
        <v>290</v>
      </c>
      <c r="H84" s="29">
        <v>2022</v>
      </c>
      <c r="I84" s="29" t="s">
        <v>100</v>
      </c>
      <c r="J84" s="48" t="s">
        <v>100</v>
      </c>
      <c r="K84" s="29" t="s">
        <v>100</v>
      </c>
      <c r="L84" s="29"/>
      <c r="M84" s="47"/>
      <c r="N84" s="47"/>
      <c r="O84" s="47"/>
      <c r="P84" s="29">
        <v>202</v>
      </c>
      <c r="Q84" s="29">
        <v>55</v>
      </c>
      <c r="R84" s="42">
        <v>4</v>
      </c>
      <c r="S84" s="29">
        <v>1701</v>
      </c>
      <c r="T84" s="29">
        <v>8888</v>
      </c>
      <c r="U84" s="29">
        <v>8888</v>
      </c>
      <c r="V84" s="29" t="str">
        <f>VLOOKUP(W84,'Ítems Presupuestarios'!$A$3:$C$55,3,FALSE)</f>
        <v>73-Bienes y Servicios para Inversión</v>
      </c>
      <c r="W84" s="29">
        <v>730812</v>
      </c>
      <c r="X84" s="29" t="str">
        <f>VLOOKUP(W84,'Ítems Presupuestarios'!$A$3:$C$55,2,FALSE)</f>
        <v>Materiales Didácticos</v>
      </c>
      <c r="Y84" s="25">
        <v>5445</v>
      </c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41">
        <f t="shared" si="6"/>
        <v>5445</v>
      </c>
      <c r="BJ84" s="39">
        <f t="shared" si="7"/>
        <v>0</v>
      </c>
      <c r="BK84" s="39">
        <f t="shared" si="8"/>
        <v>5445</v>
      </c>
      <c r="BL84" s="39"/>
      <c r="BM84" s="39"/>
      <c r="BN84" s="39"/>
      <c r="BO84" s="39">
        <f t="shared" si="9"/>
        <v>0</v>
      </c>
      <c r="BP84" s="39"/>
      <c r="BQ84" s="39"/>
      <c r="BR84" s="39"/>
      <c r="BS84" s="39">
        <f t="shared" si="10"/>
        <v>0</v>
      </c>
      <c r="BT84" s="39"/>
      <c r="BU84" s="39"/>
      <c r="BV84" s="39"/>
      <c r="BW84" s="39"/>
      <c r="BX84" s="39"/>
      <c r="BY84" s="39"/>
      <c r="BZ84" s="39"/>
      <c r="CA84" s="39"/>
      <c r="CB84" s="39">
        <f t="shared" si="11"/>
        <v>5445</v>
      </c>
      <c r="CC84" s="39"/>
      <c r="CD84" s="39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</row>
    <row r="85" spans="1:129" s="38" customFormat="1" ht="76.5" hidden="1" x14ac:dyDescent="0.25">
      <c r="A85" s="35" t="s">
        <v>170</v>
      </c>
      <c r="B85" s="35" t="s">
        <v>171</v>
      </c>
      <c r="C85" s="35" t="s">
        <v>172</v>
      </c>
      <c r="D85" s="35" t="s">
        <v>206</v>
      </c>
      <c r="E85" s="35" t="s">
        <v>221</v>
      </c>
      <c r="F85" s="35" t="s">
        <v>225</v>
      </c>
      <c r="G85" s="35" t="s">
        <v>291</v>
      </c>
      <c r="H85" s="29">
        <v>2022</v>
      </c>
      <c r="I85" s="29" t="s">
        <v>100</v>
      </c>
      <c r="J85" s="48" t="s">
        <v>100</v>
      </c>
      <c r="K85" s="29" t="s">
        <v>100</v>
      </c>
      <c r="L85" s="29"/>
      <c r="M85" s="47"/>
      <c r="N85" s="47"/>
      <c r="O85" s="47"/>
      <c r="P85" s="29">
        <v>202</v>
      </c>
      <c r="Q85" s="29">
        <v>55</v>
      </c>
      <c r="R85" s="42">
        <v>4</v>
      </c>
      <c r="S85" s="29">
        <v>1701</v>
      </c>
      <c r="T85" s="29">
        <v>8888</v>
      </c>
      <c r="U85" s="29">
        <v>8888</v>
      </c>
      <c r="V85" s="29" t="str">
        <f>VLOOKUP(W85,'Ítems Presupuestarios'!$A$3:$C$55,3,FALSE)</f>
        <v>73-Bienes y Servicios para Inversión</v>
      </c>
      <c r="W85" s="29">
        <v>730802</v>
      </c>
      <c r="X85" s="29" t="str">
        <f>VLOOKUP(W85,'Ítems Presupuestarios'!$A$3:$C$55,2,FALSE)</f>
        <v>Vestuario, Lencería, Prendas de Protección y Accesorios para uniformes del personal de Protección, Vigilancia y Seguridad</v>
      </c>
      <c r="Y85" s="25"/>
      <c r="Z85" s="25"/>
      <c r="AA85" s="25"/>
      <c r="AB85" s="25">
        <v>4036.4</v>
      </c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41">
        <f t="shared" si="6"/>
        <v>4036.4</v>
      </c>
      <c r="BJ85" s="39">
        <f t="shared" si="7"/>
        <v>0</v>
      </c>
      <c r="BK85" s="39">
        <f t="shared" si="8"/>
        <v>4036.4</v>
      </c>
      <c r="BL85" s="39"/>
      <c r="BM85" s="39"/>
      <c r="BN85" s="39"/>
      <c r="BO85" s="39">
        <f t="shared" si="9"/>
        <v>0</v>
      </c>
      <c r="BP85" s="39"/>
      <c r="BQ85" s="39"/>
      <c r="BR85" s="39"/>
      <c r="BS85" s="39">
        <f t="shared" si="10"/>
        <v>0</v>
      </c>
      <c r="BT85" s="39"/>
      <c r="BU85" s="39"/>
      <c r="BV85" s="39"/>
      <c r="BW85" s="39"/>
      <c r="BX85" s="39"/>
      <c r="BY85" s="39"/>
      <c r="BZ85" s="39"/>
      <c r="CA85" s="39"/>
      <c r="CB85" s="39">
        <f t="shared" si="11"/>
        <v>4036.4</v>
      </c>
      <c r="CC85" s="39"/>
      <c r="CD85" s="39"/>
    </row>
    <row r="86" spans="1:129" s="38" customFormat="1" ht="63.75" hidden="1" x14ac:dyDescent="0.25">
      <c r="A86" s="35" t="s">
        <v>170</v>
      </c>
      <c r="B86" s="35" t="s">
        <v>171</v>
      </c>
      <c r="C86" s="35" t="s">
        <v>172</v>
      </c>
      <c r="D86" s="35" t="s">
        <v>206</v>
      </c>
      <c r="E86" s="35" t="s">
        <v>221</v>
      </c>
      <c r="F86" s="35" t="s">
        <v>225</v>
      </c>
      <c r="G86" s="35" t="s">
        <v>292</v>
      </c>
      <c r="H86" s="29">
        <v>2022</v>
      </c>
      <c r="I86" s="29" t="s">
        <v>100</v>
      </c>
      <c r="J86" s="48" t="s">
        <v>100</v>
      </c>
      <c r="K86" s="29" t="s">
        <v>100</v>
      </c>
      <c r="L86" s="29"/>
      <c r="M86" s="47"/>
      <c r="N86" s="47"/>
      <c r="O86" s="47"/>
      <c r="P86" s="29">
        <v>202</v>
      </c>
      <c r="Q86" s="29">
        <v>55</v>
      </c>
      <c r="R86" s="42">
        <v>4</v>
      </c>
      <c r="S86" s="29">
        <v>1701</v>
      </c>
      <c r="T86" s="29">
        <v>8888</v>
      </c>
      <c r="U86" s="29">
        <v>8888</v>
      </c>
      <c r="V86" s="29" t="str">
        <f>VLOOKUP(W86,'Ítems Presupuestarios'!$A$3:$C$55,3,FALSE)</f>
        <v>73-Bienes y Servicios para Inversión</v>
      </c>
      <c r="W86" s="29">
        <v>730804</v>
      </c>
      <c r="X86" s="29" t="str">
        <f>VLOOKUP(W86,'Ítems Presupuestarios'!$A$3:$C$55,2,FALSE)</f>
        <v>Materiales de Oficina</v>
      </c>
      <c r="Y86" s="25"/>
      <c r="Z86" s="25"/>
      <c r="AA86" s="25"/>
      <c r="AB86" s="25">
        <v>10821.25</v>
      </c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41">
        <f t="shared" si="6"/>
        <v>10821.25</v>
      </c>
      <c r="BJ86" s="39">
        <f t="shared" si="7"/>
        <v>0</v>
      </c>
      <c r="BK86" s="39">
        <f t="shared" si="8"/>
        <v>10821.25</v>
      </c>
      <c r="BL86" s="39"/>
      <c r="BM86" s="39"/>
      <c r="BN86" s="39"/>
      <c r="BO86" s="39">
        <f t="shared" si="9"/>
        <v>0</v>
      </c>
      <c r="BP86" s="39"/>
      <c r="BQ86" s="39"/>
      <c r="BR86" s="39"/>
      <c r="BS86" s="39">
        <f t="shared" si="10"/>
        <v>0</v>
      </c>
      <c r="BT86" s="39"/>
      <c r="BU86" s="39"/>
      <c r="BV86" s="39"/>
      <c r="BW86" s="39"/>
      <c r="BX86" s="39"/>
      <c r="BY86" s="39"/>
      <c r="BZ86" s="39"/>
      <c r="CA86" s="39"/>
      <c r="CB86" s="39">
        <f t="shared" si="11"/>
        <v>10821.25</v>
      </c>
      <c r="CC86" s="39"/>
      <c r="CD86" s="39"/>
    </row>
    <row r="87" spans="1:129" s="38" customFormat="1" ht="63.75" hidden="1" x14ac:dyDescent="0.25">
      <c r="A87" s="35" t="s">
        <v>170</v>
      </c>
      <c r="B87" s="35" t="s">
        <v>171</v>
      </c>
      <c r="C87" s="35" t="s">
        <v>172</v>
      </c>
      <c r="D87" s="35" t="s">
        <v>206</v>
      </c>
      <c r="E87" s="35" t="s">
        <v>221</v>
      </c>
      <c r="F87" s="35" t="s">
        <v>225</v>
      </c>
      <c r="G87" s="35" t="s">
        <v>293</v>
      </c>
      <c r="H87" s="29">
        <v>2022</v>
      </c>
      <c r="I87" s="29" t="s">
        <v>100</v>
      </c>
      <c r="J87" s="48" t="s">
        <v>100</v>
      </c>
      <c r="K87" s="29" t="s">
        <v>100</v>
      </c>
      <c r="L87" s="29"/>
      <c r="M87" s="47"/>
      <c r="N87" s="47"/>
      <c r="O87" s="47"/>
      <c r="P87" s="29">
        <v>202</v>
      </c>
      <c r="Q87" s="29">
        <v>55</v>
      </c>
      <c r="R87" s="42">
        <v>4</v>
      </c>
      <c r="S87" s="29">
        <v>1701</v>
      </c>
      <c r="T87" s="29">
        <v>8888</v>
      </c>
      <c r="U87" s="29">
        <v>8888</v>
      </c>
      <c r="V87" s="29" t="str">
        <f>VLOOKUP(W87,'Ítems Presupuestarios'!$A$3:$C$55,3,FALSE)</f>
        <v>73-Bienes y Servicios para Inversión</v>
      </c>
      <c r="W87" s="29">
        <v>730812</v>
      </c>
      <c r="X87" s="29" t="str">
        <f>VLOOKUP(W87,'Ítems Presupuestarios'!$A$3:$C$55,2,FALSE)</f>
        <v>Materiales Didácticos</v>
      </c>
      <c r="Y87" s="25"/>
      <c r="Z87" s="25"/>
      <c r="AA87" s="25"/>
      <c r="AB87" s="25">
        <v>182000</v>
      </c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41">
        <f t="shared" si="6"/>
        <v>182000</v>
      </c>
      <c r="BJ87" s="39">
        <f t="shared" si="7"/>
        <v>0</v>
      </c>
      <c r="BK87" s="39">
        <f t="shared" si="8"/>
        <v>182000</v>
      </c>
      <c r="BL87" s="39">
        <v>182000</v>
      </c>
      <c r="BM87" s="39"/>
      <c r="BN87" s="39"/>
      <c r="BO87" s="39">
        <f t="shared" si="9"/>
        <v>182000</v>
      </c>
      <c r="BP87" s="39"/>
      <c r="BQ87" s="39"/>
      <c r="BR87" s="39"/>
      <c r="BS87" s="39">
        <f t="shared" si="10"/>
        <v>0</v>
      </c>
      <c r="BT87" s="39"/>
      <c r="BU87" s="39"/>
      <c r="BV87" s="39"/>
      <c r="BW87" s="39"/>
      <c r="BX87" s="39"/>
      <c r="BY87" s="39"/>
      <c r="BZ87" s="39"/>
      <c r="CA87" s="39"/>
      <c r="CB87" s="39">
        <f t="shared" si="11"/>
        <v>0</v>
      </c>
      <c r="CC87" s="39"/>
      <c r="CD87" s="39"/>
    </row>
    <row r="88" spans="1:129" s="38" customFormat="1" ht="63.75" hidden="1" x14ac:dyDescent="0.25">
      <c r="A88" s="35" t="s">
        <v>170</v>
      </c>
      <c r="B88" s="35" t="s">
        <v>171</v>
      </c>
      <c r="C88" s="35" t="s">
        <v>172</v>
      </c>
      <c r="D88" s="35" t="s">
        <v>206</v>
      </c>
      <c r="E88" s="35" t="s">
        <v>221</v>
      </c>
      <c r="F88" s="35" t="s">
        <v>225</v>
      </c>
      <c r="G88" s="35" t="s">
        <v>296</v>
      </c>
      <c r="H88" s="29">
        <v>2022</v>
      </c>
      <c r="I88" s="29" t="s">
        <v>100</v>
      </c>
      <c r="J88" s="48" t="s">
        <v>100</v>
      </c>
      <c r="K88" s="29" t="s">
        <v>100</v>
      </c>
      <c r="L88" s="29"/>
      <c r="M88" s="47"/>
      <c r="N88" s="47"/>
      <c r="O88" s="47"/>
      <c r="P88" s="29">
        <v>202</v>
      </c>
      <c r="Q88" s="29">
        <v>55</v>
      </c>
      <c r="R88" s="42">
        <v>4</v>
      </c>
      <c r="S88" s="29">
        <v>1701</v>
      </c>
      <c r="T88" s="29">
        <v>8888</v>
      </c>
      <c r="U88" s="29">
        <v>8888</v>
      </c>
      <c r="V88" s="29" t="str">
        <f>VLOOKUP(W88,'Ítems Presupuestarios'!$A$3:$C$55,3,FALSE)</f>
        <v>99-Otros Pasivos</v>
      </c>
      <c r="W88" s="29">
        <v>990102</v>
      </c>
      <c r="X88" s="29" t="str">
        <f>VLOOKUP(W88,'Ítems Presupuestarios'!$A$3:$C$55,2,FALSE)</f>
        <v>Obligaciones de Ejercicios Anteriores por Egresos en Servicios</v>
      </c>
      <c r="Y88" s="25"/>
      <c r="Z88" s="25"/>
      <c r="AA88" s="25"/>
      <c r="AB88" s="25">
        <v>1200</v>
      </c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41">
        <f t="shared" si="6"/>
        <v>1200</v>
      </c>
      <c r="BJ88" s="39">
        <f t="shared" si="7"/>
        <v>0</v>
      </c>
      <c r="BK88" s="39">
        <f t="shared" si="8"/>
        <v>1200</v>
      </c>
      <c r="BL88" s="39">
        <v>1200</v>
      </c>
      <c r="BM88" s="39"/>
      <c r="BN88" s="39"/>
      <c r="BO88" s="39">
        <f t="shared" si="9"/>
        <v>1200</v>
      </c>
      <c r="BP88" s="39"/>
      <c r="BQ88" s="39"/>
      <c r="BR88" s="39"/>
      <c r="BS88" s="39">
        <f t="shared" si="10"/>
        <v>0</v>
      </c>
      <c r="BT88" s="39"/>
      <c r="BU88" s="39"/>
      <c r="BV88" s="39"/>
      <c r="BW88" s="39"/>
      <c r="BX88" s="39"/>
      <c r="BY88" s="39"/>
      <c r="BZ88" s="39"/>
      <c r="CA88" s="39"/>
      <c r="CB88" s="39">
        <f t="shared" si="11"/>
        <v>0</v>
      </c>
      <c r="CC88" s="39"/>
      <c r="CD88" s="39"/>
    </row>
    <row r="89" spans="1:129" s="38" customFormat="1" ht="51" hidden="1" x14ac:dyDescent="0.25">
      <c r="A89" s="35" t="s">
        <v>261</v>
      </c>
      <c r="B89" s="35" t="s">
        <v>300</v>
      </c>
      <c r="C89" s="52" t="s">
        <v>285</v>
      </c>
      <c r="D89" s="35" t="s">
        <v>262</v>
      </c>
      <c r="E89" s="35" t="s">
        <v>263</v>
      </c>
      <c r="F89" s="35" t="s">
        <v>264</v>
      </c>
      <c r="G89" s="35" t="s">
        <v>265</v>
      </c>
      <c r="H89" s="29">
        <v>2023</v>
      </c>
      <c r="I89" s="29" t="s">
        <v>306</v>
      </c>
      <c r="J89" s="48">
        <v>990057902001</v>
      </c>
      <c r="K89" s="29" t="s">
        <v>266</v>
      </c>
      <c r="L89" s="29" t="s">
        <v>283</v>
      </c>
      <c r="M89" s="47">
        <v>2</v>
      </c>
      <c r="N89" s="47">
        <v>2</v>
      </c>
      <c r="O89" s="47"/>
      <c r="P89" s="29">
        <v>202</v>
      </c>
      <c r="Q89" s="29">
        <v>55</v>
      </c>
      <c r="R89" s="42">
        <v>8</v>
      </c>
      <c r="S89" s="29">
        <v>1701</v>
      </c>
      <c r="T89" s="29">
        <v>8888</v>
      </c>
      <c r="U89" s="29">
        <v>8888</v>
      </c>
      <c r="V89" s="29" t="str">
        <f>VLOOKUP(W89,'Ítems Presupuestarios'!$A$3:$C$55,3,FALSE)</f>
        <v>78-Transferencias o Donaciones para Inversión</v>
      </c>
      <c r="W89" s="29">
        <v>780204</v>
      </c>
      <c r="X89" s="29" t="str">
        <f>VLOOKUP(W89,'Ítems Presupuestarios'!$A$3:$C$55,2,FALSE)</f>
        <v>Transferencias y Donaciones al Sector Privado no Financiero</v>
      </c>
      <c r="Y89" s="25"/>
      <c r="Z89" s="25"/>
      <c r="AA89" s="25"/>
      <c r="AB89" s="25"/>
      <c r="AC89" s="25"/>
      <c r="AD89" s="25"/>
      <c r="AE89" s="25"/>
      <c r="AF89" s="25"/>
      <c r="AG89" s="25"/>
      <c r="AH89" s="25">
        <v>173340.56</v>
      </c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41">
        <f t="shared" si="6"/>
        <v>173340.56</v>
      </c>
      <c r="BJ89" s="39">
        <f t="shared" si="7"/>
        <v>0</v>
      </c>
      <c r="BK89" s="39">
        <f t="shared" si="8"/>
        <v>173340.56</v>
      </c>
      <c r="BL89" s="39"/>
      <c r="BM89" s="39"/>
      <c r="BN89" s="39"/>
      <c r="BO89" s="39">
        <f t="shared" si="9"/>
        <v>0</v>
      </c>
      <c r="BP89" s="39"/>
      <c r="BQ89" s="39"/>
      <c r="BR89" s="39"/>
      <c r="BS89" s="39">
        <f t="shared" si="10"/>
        <v>0</v>
      </c>
      <c r="BT89" s="39"/>
      <c r="BU89" s="39"/>
      <c r="BV89" s="39"/>
      <c r="BW89" s="39"/>
      <c r="BX89" s="39"/>
      <c r="BY89" s="39"/>
      <c r="BZ89" s="39"/>
      <c r="CA89" s="39"/>
      <c r="CB89" s="39">
        <f t="shared" si="11"/>
        <v>173340.56</v>
      </c>
      <c r="CC89" s="39"/>
      <c r="CD89" s="39"/>
    </row>
    <row r="90" spans="1:129" s="38" customFormat="1" ht="51" hidden="1" x14ac:dyDescent="0.25">
      <c r="A90" s="35" t="s">
        <v>261</v>
      </c>
      <c r="B90" s="35" t="s">
        <v>300</v>
      </c>
      <c r="C90" s="52" t="s">
        <v>285</v>
      </c>
      <c r="D90" s="35" t="s">
        <v>262</v>
      </c>
      <c r="E90" s="35" t="s">
        <v>263</v>
      </c>
      <c r="F90" s="35" t="s">
        <v>264</v>
      </c>
      <c r="G90" s="35" t="s">
        <v>267</v>
      </c>
      <c r="H90" s="29">
        <v>2023</v>
      </c>
      <c r="I90" s="29" t="s">
        <v>99</v>
      </c>
      <c r="J90" s="29" t="s">
        <v>99</v>
      </c>
      <c r="K90" s="29"/>
      <c r="L90" s="29"/>
      <c r="M90" s="47"/>
      <c r="N90" s="47"/>
      <c r="O90" s="47"/>
      <c r="P90" s="29">
        <v>202</v>
      </c>
      <c r="Q90" s="29">
        <v>55</v>
      </c>
      <c r="R90" s="42">
        <v>8</v>
      </c>
      <c r="S90" s="29">
        <v>1701</v>
      </c>
      <c r="T90" s="29">
        <v>8888</v>
      </c>
      <c r="U90" s="29">
        <v>8888</v>
      </c>
      <c r="V90" s="29" t="str">
        <f>VLOOKUP(W90,'Ítems Presupuestarios'!$A$3:$C$55,3,FALSE)</f>
        <v>78-Transferencias o Donaciones para Inversión</v>
      </c>
      <c r="W90" s="29">
        <v>780204</v>
      </c>
      <c r="X90" s="29" t="str">
        <f>VLOOKUP(W90,'Ítems Presupuestarios'!$A$3:$C$55,2,FALSE)</f>
        <v>Transferencias y Donaciones al Sector Privado no Financiero</v>
      </c>
      <c r="Y90" s="25"/>
      <c r="Z90" s="25"/>
      <c r="AA90" s="25"/>
      <c r="AB90" s="25"/>
      <c r="AC90" s="25"/>
      <c r="AD90" s="25"/>
      <c r="AE90" s="25"/>
      <c r="AF90" s="25"/>
      <c r="AG90" s="25"/>
      <c r="AH90" s="25">
        <v>871.06</v>
      </c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41">
        <f t="shared" si="6"/>
        <v>871.06</v>
      </c>
      <c r="BJ90" s="39">
        <f t="shared" si="7"/>
        <v>0</v>
      </c>
      <c r="BK90" s="39">
        <f t="shared" si="8"/>
        <v>871.06</v>
      </c>
      <c r="BL90" s="39"/>
      <c r="BM90" s="39"/>
      <c r="BN90" s="39"/>
      <c r="BO90" s="39">
        <f t="shared" si="9"/>
        <v>0</v>
      </c>
      <c r="BP90" s="39"/>
      <c r="BQ90" s="39"/>
      <c r="BR90" s="39"/>
      <c r="BS90" s="39">
        <f t="shared" si="10"/>
        <v>0</v>
      </c>
      <c r="BT90" s="39"/>
      <c r="BU90" s="39"/>
      <c r="BV90" s="39"/>
      <c r="BW90" s="39"/>
      <c r="BX90" s="39"/>
      <c r="BY90" s="39"/>
      <c r="BZ90" s="39"/>
      <c r="CA90" s="39"/>
      <c r="CB90" s="39">
        <f t="shared" si="11"/>
        <v>871.06</v>
      </c>
      <c r="CC90" s="39"/>
      <c r="CD90" s="39"/>
    </row>
    <row r="91" spans="1:129" s="38" customFormat="1" ht="38.25" hidden="1" x14ac:dyDescent="0.25">
      <c r="A91" s="35" t="s">
        <v>261</v>
      </c>
      <c r="B91" s="35" t="s">
        <v>300</v>
      </c>
      <c r="C91" s="52" t="s">
        <v>285</v>
      </c>
      <c r="D91" s="35" t="s">
        <v>262</v>
      </c>
      <c r="E91" s="35" t="s">
        <v>263</v>
      </c>
      <c r="F91" s="35" t="s">
        <v>264</v>
      </c>
      <c r="G91" s="35" t="s">
        <v>268</v>
      </c>
      <c r="H91" s="29">
        <v>2023</v>
      </c>
      <c r="I91" s="29" t="s">
        <v>305</v>
      </c>
      <c r="J91" s="48">
        <v>1391719868001</v>
      </c>
      <c r="K91" s="29" t="s">
        <v>269</v>
      </c>
      <c r="L91" s="29"/>
      <c r="M91" s="47"/>
      <c r="N91" s="47"/>
      <c r="O91" s="47"/>
      <c r="P91" s="29">
        <v>202</v>
      </c>
      <c r="Q91" s="29">
        <v>55</v>
      </c>
      <c r="R91" s="42">
        <v>8</v>
      </c>
      <c r="S91" s="29">
        <v>1701</v>
      </c>
      <c r="T91" s="29">
        <v>8888</v>
      </c>
      <c r="U91" s="29">
        <v>8888</v>
      </c>
      <c r="V91" s="29" t="str">
        <f>VLOOKUP(W91,'Ítems Presupuestarios'!$A$3:$C$55,3,FALSE)</f>
        <v>78-Transferencias o Donaciones para Inversión</v>
      </c>
      <c r="W91" s="29">
        <v>780204</v>
      </c>
      <c r="X91" s="29" t="str">
        <f>VLOOKUP(W91,'Ítems Presupuestarios'!$A$3:$C$55,2,FALSE)</f>
        <v>Transferencias y Donaciones al Sector Privado no Financiero</v>
      </c>
      <c r="Y91" s="25"/>
      <c r="Z91" s="25"/>
      <c r="AA91" s="25"/>
      <c r="AB91" s="25"/>
      <c r="AC91" s="25"/>
      <c r="AD91" s="25"/>
      <c r="AE91" s="25"/>
      <c r="AF91" s="25"/>
      <c r="AG91" s="25"/>
      <c r="AH91" s="25">
        <v>23571.97</v>
      </c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41">
        <f t="shared" si="6"/>
        <v>23571.97</v>
      </c>
      <c r="BJ91" s="39">
        <f t="shared" si="7"/>
        <v>0</v>
      </c>
      <c r="BK91" s="39">
        <f t="shared" si="8"/>
        <v>23571.97</v>
      </c>
      <c r="BL91" s="39"/>
      <c r="BM91" s="39"/>
      <c r="BN91" s="39"/>
      <c r="BO91" s="39">
        <f t="shared" si="9"/>
        <v>0</v>
      </c>
      <c r="BP91" s="39"/>
      <c r="BQ91" s="39"/>
      <c r="BR91" s="39"/>
      <c r="BS91" s="39">
        <f t="shared" si="10"/>
        <v>0</v>
      </c>
      <c r="BT91" s="39"/>
      <c r="BU91" s="39"/>
      <c r="BV91" s="39"/>
      <c r="BW91" s="39"/>
      <c r="BX91" s="39"/>
      <c r="BY91" s="39"/>
      <c r="BZ91" s="39"/>
      <c r="CA91" s="39"/>
      <c r="CB91" s="39">
        <f t="shared" si="11"/>
        <v>23571.97</v>
      </c>
      <c r="CC91" s="39"/>
      <c r="CD91" s="39"/>
    </row>
    <row r="92" spans="1:129" s="38" customFormat="1" ht="38.25" hidden="1" x14ac:dyDescent="0.25">
      <c r="A92" s="35" t="s">
        <v>261</v>
      </c>
      <c r="B92" s="35" t="s">
        <v>300</v>
      </c>
      <c r="C92" s="52" t="s">
        <v>285</v>
      </c>
      <c r="D92" s="35" t="s">
        <v>262</v>
      </c>
      <c r="E92" s="35" t="s">
        <v>263</v>
      </c>
      <c r="F92" s="35" t="s">
        <v>264</v>
      </c>
      <c r="G92" s="35" t="s">
        <v>270</v>
      </c>
      <c r="H92" s="29">
        <v>2023</v>
      </c>
      <c r="I92" s="29" t="s">
        <v>99</v>
      </c>
      <c r="J92" s="29" t="s">
        <v>99</v>
      </c>
      <c r="K92" s="29"/>
      <c r="L92" s="29"/>
      <c r="M92" s="47"/>
      <c r="N92" s="47"/>
      <c r="O92" s="47"/>
      <c r="P92" s="29">
        <v>202</v>
      </c>
      <c r="Q92" s="29">
        <v>55</v>
      </c>
      <c r="R92" s="42">
        <v>8</v>
      </c>
      <c r="S92" s="29">
        <v>1701</v>
      </c>
      <c r="T92" s="29">
        <v>8888</v>
      </c>
      <c r="U92" s="29">
        <v>8888</v>
      </c>
      <c r="V92" s="29" t="str">
        <f>VLOOKUP(W92,'Ítems Presupuestarios'!$A$3:$C$55,3,FALSE)</f>
        <v>78-Transferencias o Donaciones para Inversión</v>
      </c>
      <c r="W92" s="29">
        <v>780204</v>
      </c>
      <c r="X92" s="29" t="str">
        <f>VLOOKUP(W92,'Ítems Presupuestarios'!$A$3:$C$55,2,FALSE)</f>
        <v>Transferencias y Donaciones al Sector Privado no Financiero</v>
      </c>
      <c r="Y92" s="25"/>
      <c r="Z92" s="25"/>
      <c r="AA92" s="25"/>
      <c r="AB92" s="25"/>
      <c r="AC92" s="25"/>
      <c r="AD92" s="25"/>
      <c r="AE92" s="25"/>
      <c r="AF92" s="25"/>
      <c r="AG92" s="25"/>
      <c r="AH92" s="25">
        <v>118.45</v>
      </c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41">
        <f t="shared" si="6"/>
        <v>118.45</v>
      </c>
      <c r="BJ92" s="39">
        <f t="shared" si="7"/>
        <v>0</v>
      </c>
      <c r="BK92" s="39">
        <f t="shared" si="8"/>
        <v>118.45</v>
      </c>
      <c r="BL92" s="39"/>
      <c r="BM92" s="39"/>
      <c r="BN92" s="39"/>
      <c r="BO92" s="39">
        <f t="shared" si="9"/>
        <v>0</v>
      </c>
      <c r="BP92" s="39"/>
      <c r="BQ92" s="39"/>
      <c r="BR92" s="39"/>
      <c r="BS92" s="39">
        <f t="shared" si="10"/>
        <v>0</v>
      </c>
      <c r="BT92" s="39"/>
      <c r="BU92" s="39"/>
      <c r="BV92" s="39"/>
      <c r="BW92" s="39"/>
      <c r="BX92" s="39"/>
      <c r="BY92" s="39"/>
      <c r="BZ92" s="39"/>
      <c r="CA92" s="39"/>
      <c r="CB92" s="39">
        <f t="shared" si="11"/>
        <v>118.45</v>
      </c>
      <c r="CC92" s="39"/>
      <c r="CD92" s="39"/>
    </row>
    <row r="93" spans="1:129" s="38" customFormat="1" ht="51" hidden="1" x14ac:dyDescent="0.25">
      <c r="A93" s="35" t="s">
        <v>261</v>
      </c>
      <c r="B93" s="35" t="s">
        <v>300</v>
      </c>
      <c r="C93" s="52" t="s">
        <v>285</v>
      </c>
      <c r="D93" s="35" t="s">
        <v>262</v>
      </c>
      <c r="E93" s="35" t="s">
        <v>271</v>
      </c>
      <c r="F93" s="35" t="s">
        <v>272</v>
      </c>
      <c r="G93" s="35" t="s">
        <v>273</v>
      </c>
      <c r="H93" s="29">
        <v>2023</v>
      </c>
      <c r="I93" s="29" t="s">
        <v>304</v>
      </c>
      <c r="J93" s="29" t="s">
        <v>304</v>
      </c>
      <c r="K93" s="29" t="s">
        <v>266</v>
      </c>
      <c r="L93" s="29"/>
      <c r="M93" s="47"/>
      <c r="N93" s="47"/>
      <c r="O93" s="47"/>
      <c r="P93" s="29">
        <v>202</v>
      </c>
      <c r="Q93" s="29">
        <v>55</v>
      </c>
      <c r="R93" s="42">
        <v>8</v>
      </c>
      <c r="S93" s="29">
        <v>1701</v>
      </c>
      <c r="T93" s="29">
        <v>8888</v>
      </c>
      <c r="U93" s="29">
        <v>8888</v>
      </c>
      <c r="V93" s="29" t="str">
        <f>VLOOKUP(W93,'Ítems Presupuestarios'!$A$3:$C$55,3,FALSE)</f>
        <v>78-Transferencias o Donaciones para Inversión</v>
      </c>
      <c r="W93" s="29">
        <v>780204</v>
      </c>
      <c r="X93" s="29" t="str">
        <f>VLOOKUP(W93,'Ítems Presupuestarios'!$A$3:$C$55,2,FALSE)</f>
        <v>Transferencias y Donaciones al Sector Privado no Financiero</v>
      </c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>
        <v>2097.96</v>
      </c>
      <c r="BD93" s="25"/>
      <c r="BE93" s="25"/>
      <c r="BF93" s="25"/>
      <c r="BG93" s="25"/>
      <c r="BH93" s="25"/>
      <c r="BI93" s="41">
        <f t="shared" si="6"/>
        <v>2097.96</v>
      </c>
      <c r="BJ93" s="39">
        <f t="shared" si="7"/>
        <v>0</v>
      </c>
      <c r="BK93" s="39">
        <f t="shared" si="8"/>
        <v>2097.96</v>
      </c>
      <c r="BL93" s="39"/>
      <c r="BM93" s="39"/>
      <c r="BN93" s="39"/>
      <c r="BO93" s="39">
        <f t="shared" si="9"/>
        <v>0</v>
      </c>
      <c r="BP93" s="39"/>
      <c r="BQ93" s="39"/>
      <c r="BR93" s="39"/>
      <c r="BS93" s="39">
        <f t="shared" si="10"/>
        <v>0</v>
      </c>
      <c r="BT93" s="39"/>
      <c r="BU93" s="39"/>
      <c r="BV93" s="39"/>
      <c r="BW93" s="39"/>
      <c r="BX93" s="39"/>
      <c r="BY93" s="39"/>
      <c r="BZ93" s="39"/>
      <c r="CA93" s="39"/>
      <c r="CB93" s="39">
        <f t="shared" si="11"/>
        <v>2097.96</v>
      </c>
      <c r="CC93" s="39"/>
      <c r="CD93" s="39"/>
    </row>
    <row r="94" spans="1:129" s="38" customFormat="1" ht="63.75" hidden="1" x14ac:dyDescent="0.25">
      <c r="A94" s="35" t="s">
        <v>261</v>
      </c>
      <c r="B94" s="35" t="s">
        <v>288</v>
      </c>
      <c r="C94" s="52" t="s">
        <v>286</v>
      </c>
      <c r="D94" s="35" t="s">
        <v>274</v>
      </c>
      <c r="E94" s="35" t="s">
        <v>287</v>
      </c>
      <c r="F94" s="35" t="s">
        <v>275</v>
      </c>
      <c r="G94" s="35" t="s">
        <v>276</v>
      </c>
      <c r="H94" s="29">
        <v>2023</v>
      </c>
      <c r="I94" s="29" t="s">
        <v>100</v>
      </c>
      <c r="J94" s="48" t="s">
        <v>100</v>
      </c>
      <c r="K94" s="29" t="s">
        <v>100</v>
      </c>
      <c r="L94" s="29" t="s">
        <v>284</v>
      </c>
      <c r="M94" s="47">
        <v>17</v>
      </c>
      <c r="N94" s="47"/>
      <c r="O94" s="47">
        <v>17</v>
      </c>
      <c r="P94" s="29">
        <v>202</v>
      </c>
      <c r="Q94" s="29">
        <v>56</v>
      </c>
      <c r="R94" s="42">
        <v>9</v>
      </c>
      <c r="S94" s="29">
        <v>1701</v>
      </c>
      <c r="T94" s="29">
        <v>8888</v>
      </c>
      <c r="U94" s="29">
        <v>8888</v>
      </c>
      <c r="V94" s="29" t="str">
        <f>VLOOKUP(W94,'Ítems Presupuestarios'!$A$3:$C$55,3,FALSE)</f>
        <v>73-Bienes y Servicios para Inversión</v>
      </c>
      <c r="W94" s="29">
        <v>730601</v>
      </c>
      <c r="X94" s="29" t="str">
        <f>VLOOKUP(W94,'Ítems Presupuestarios'!$A$3:$C$55,2,FALSE)</f>
        <v>Consultoría, Asesoría e Investigación Especializada</v>
      </c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>
        <v>135209.06</v>
      </c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41">
        <f t="shared" si="6"/>
        <v>135209.06</v>
      </c>
      <c r="BJ94" s="39">
        <f t="shared" si="7"/>
        <v>0</v>
      </c>
      <c r="BK94" s="39">
        <f t="shared" si="8"/>
        <v>135209.06</v>
      </c>
      <c r="BL94" s="39"/>
      <c r="BM94" s="39"/>
      <c r="BN94" s="39"/>
      <c r="BO94" s="39">
        <f t="shared" si="9"/>
        <v>0</v>
      </c>
      <c r="BP94" s="39"/>
      <c r="BQ94" s="39"/>
      <c r="BR94" s="39"/>
      <c r="BS94" s="39">
        <f t="shared" si="10"/>
        <v>0</v>
      </c>
      <c r="BT94" s="39"/>
      <c r="BU94" s="39"/>
      <c r="BV94" s="39"/>
      <c r="BW94" s="39"/>
      <c r="BX94" s="39"/>
      <c r="BY94" s="39"/>
      <c r="BZ94" s="39"/>
      <c r="CA94" s="39"/>
      <c r="CB94" s="39">
        <f t="shared" si="11"/>
        <v>135209.06</v>
      </c>
      <c r="CC94" s="39"/>
      <c r="CD94" s="39"/>
    </row>
    <row r="95" spans="1:129" s="38" customFormat="1" ht="63.75" hidden="1" x14ac:dyDescent="0.25">
      <c r="A95" s="35" t="s">
        <v>261</v>
      </c>
      <c r="B95" s="35" t="s">
        <v>288</v>
      </c>
      <c r="C95" s="52" t="s">
        <v>286</v>
      </c>
      <c r="D95" s="35" t="s">
        <v>274</v>
      </c>
      <c r="E95" s="35" t="s">
        <v>287</v>
      </c>
      <c r="F95" s="35" t="s">
        <v>275</v>
      </c>
      <c r="G95" s="35" t="s">
        <v>277</v>
      </c>
      <c r="H95" s="29">
        <v>2023</v>
      </c>
      <c r="I95" s="29" t="s">
        <v>100</v>
      </c>
      <c r="J95" s="48" t="s">
        <v>100</v>
      </c>
      <c r="K95" s="29" t="s">
        <v>100</v>
      </c>
      <c r="L95" s="29"/>
      <c r="M95" s="47"/>
      <c r="N95" s="47"/>
      <c r="O95" s="47"/>
      <c r="P95" s="29">
        <v>202</v>
      </c>
      <c r="Q95" s="29">
        <v>56</v>
      </c>
      <c r="R95" s="42">
        <v>9</v>
      </c>
      <c r="S95" s="29">
        <v>1701</v>
      </c>
      <c r="T95" s="29">
        <v>8888</v>
      </c>
      <c r="U95" s="29">
        <v>8888</v>
      </c>
      <c r="V95" s="29" t="str">
        <f>VLOOKUP(W95,'Ítems Presupuestarios'!$A$3:$C$55,3,FALSE)</f>
        <v>73-Bienes y Servicios para Inversión</v>
      </c>
      <c r="W95" s="29">
        <v>730601</v>
      </c>
      <c r="X95" s="29" t="str">
        <f>VLOOKUP(W95,'Ítems Presupuestarios'!$A$3:$C$55,2,FALSE)</f>
        <v>Consultoría, Asesoría e Investigación Especializada</v>
      </c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>
        <v>61868.18</v>
      </c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41">
        <f t="shared" si="6"/>
        <v>61868.18</v>
      </c>
      <c r="BJ95" s="39">
        <f t="shared" si="7"/>
        <v>0</v>
      </c>
      <c r="BK95" s="39">
        <f t="shared" si="8"/>
        <v>61868.18</v>
      </c>
      <c r="BL95" s="39"/>
      <c r="BM95" s="39"/>
      <c r="BN95" s="39"/>
      <c r="BO95" s="39">
        <f t="shared" si="9"/>
        <v>0</v>
      </c>
      <c r="BP95" s="39"/>
      <c r="BQ95" s="39"/>
      <c r="BR95" s="39"/>
      <c r="BS95" s="39">
        <f t="shared" si="10"/>
        <v>0</v>
      </c>
      <c r="BT95" s="39"/>
      <c r="BU95" s="39"/>
      <c r="BV95" s="39"/>
      <c r="BW95" s="39"/>
      <c r="BX95" s="39"/>
      <c r="BY95" s="39"/>
      <c r="BZ95" s="39"/>
      <c r="CA95" s="39"/>
      <c r="CB95" s="39">
        <f t="shared" si="11"/>
        <v>61868.18</v>
      </c>
      <c r="CC95" s="39"/>
      <c r="CD95" s="39"/>
    </row>
    <row r="96" spans="1:129" s="38" customFormat="1" ht="63.75" hidden="1" x14ac:dyDescent="0.25">
      <c r="A96" s="35" t="s">
        <v>261</v>
      </c>
      <c r="B96" s="35" t="s">
        <v>288</v>
      </c>
      <c r="C96" s="52" t="s">
        <v>286</v>
      </c>
      <c r="D96" s="35" t="s">
        <v>274</v>
      </c>
      <c r="E96" s="35" t="s">
        <v>287</v>
      </c>
      <c r="F96" s="35" t="s">
        <v>275</v>
      </c>
      <c r="G96" s="35" t="s">
        <v>278</v>
      </c>
      <c r="H96" s="29">
        <v>2023</v>
      </c>
      <c r="I96" s="29" t="s">
        <v>100</v>
      </c>
      <c r="J96" s="48" t="s">
        <v>100</v>
      </c>
      <c r="K96" s="29" t="s">
        <v>100</v>
      </c>
      <c r="L96" s="29"/>
      <c r="M96" s="47"/>
      <c r="N96" s="47"/>
      <c r="O96" s="47"/>
      <c r="P96" s="29">
        <v>202</v>
      </c>
      <c r="Q96" s="29">
        <v>56</v>
      </c>
      <c r="R96" s="42">
        <v>9</v>
      </c>
      <c r="S96" s="29">
        <v>1701</v>
      </c>
      <c r="T96" s="29">
        <v>8888</v>
      </c>
      <c r="U96" s="29">
        <v>8888</v>
      </c>
      <c r="V96" s="29" t="str">
        <f>VLOOKUP(W96,'Ítems Presupuestarios'!$A$3:$C$55,3,FALSE)</f>
        <v>73-Bienes y Servicios para Inversión</v>
      </c>
      <c r="W96" s="29">
        <v>730601</v>
      </c>
      <c r="X96" s="29" t="str">
        <f>VLOOKUP(W96,'Ítems Presupuestarios'!$A$3:$C$55,2,FALSE)</f>
        <v>Consultoría, Asesoría e Investigación Especializada</v>
      </c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>
        <v>39636.410000000003</v>
      </c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41">
        <f t="shared" si="6"/>
        <v>39636.410000000003</v>
      </c>
      <c r="BJ96" s="39">
        <f t="shared" si="7"/>
        <v>0</v>
      </c>
      <c r="BK96" s="39">
        <f t="shared" si="8"/>
        <v>39636.410000000003</v>
      </c>
      <c r="BL96" s="39"/>
      <c r="BM96" s="39"/>
      <c r="BN96" s="39"/>
      <c r="BO96" s="39">
        <f t="shared" si="9"/>
        <v>0</v>
      </c>
      <c r="BP96" s="39"/>
      <c r="BQ96" s="39"/>
      <c r="BR96" s="39"/>
      <c r="BS96" s="39">
        <f t="shared" si="10"/>
        <v>0</v>
      </c>
      <c r="BT96" s="39"/>
      <c r="BU96" s="39"/>
      <c r="BV96" s="39"/>
      <c r="BW96" s="39"/>
      <c r="BX96" s="39"/>
      <c r="BY96" s="39"/>
      <c r="BZ96" s="39"/>
      <c r="CA96" s="39"/>
      <c r="CB96" s="39">
        <f t="shared" si="11"/>
        <v>39636.410000000003</v>
      </c>
      <c r="CC96" s="39"/>
      <c r="CD96" s="39"/>
    </row>
    <row r="97" spans="1:82" s="38" customFormat="1" ht="63.75" hidden="1" x14ac:dyDescent="0.25">
      <c r="A97" s="35" t="s">
        <v>261</v>
      </c>
      <c r="B97" s="35" t="s">
        <v>288</v>
      </c>
      <c r="C97" s="52" t="s">
        <v>286</v>
      </c>
      <c r="D97" s="35" t="s">
        <v>274</v>
      </c>
      <c r="E97" s="35" t="s">
        <v>287</v>
      </c>
      <c r="F97" s="35" t="s">
        <v>275</v>
      </c>
      <c r="G97" s="35" t="s">
        <v>279</v>
      </c>
      <c r="H97" s="29">
        <v>2023</v>
      </c>
      <c r="I97" s="29" t="s">
        <v>100</v>
      </c>
      <c r="J97" s="48" t="s">
        <v>100</v>
      </c>
      <c r="K97" s="29" t="s">
        <v>100</v>
      </c>
      <c r="L97" s="29"/>
      <c r="M97" s="47"/>
      <c r="N97" s="47"/>
      <c r="O97" s="47"/>
      <c r="P97" s="29">
        <v>202</v>
      </c>
      <c r="Q97" s="29">
        <v>56</v>
      </c>
      <c r="R97" s="42">
        <v>9</v>
      </c>
      <c r="S97" s="29">
        <v>1701</v>
      </c>
      <c r="T97" s="29">
        <v>8888</v>
      </c>
      <c r="U97" s="29">
        <v>8888</v>
      </c>
      <c r="V97" s="29" t="str">
        <f>VLOOKUP(W97,'Ítems Presupuestarios'!$A$3:$C$55,3,FALSE)</f>
        <v>73-Bienes y Servicios para Inversión</v>
      </c>
      <c r="W97" s="29">
        <v>730601</v>
      </c>
      <c r="X97" s="29" t="str">
        <f>VLOOKUP(W97,'Ítems Presupuestarios'!$A$3:$C$55,2,FALSE)</f>
        <v>Consultoría, Asesoría e Investigación Especializada</v>
      </c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>
        <v>20095.45</v>
      </c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41">
        <f t="shared" si="6"/>
        <v>20095.45</v>
      </c>
      <c r="BJ97" s="39">
        <f t="shared" si="7"/>
        <v>0</v>
      </c>
      <c r="BK97" s="39">
        <f t="shared" si="8"/>
        <v>20095.45</v>
      </c>
      <c r="BL97" s="39"/>
      <c r="BM97" s="39"/>
      <c r="BN97" s="39"/>
      <c r="BO97" s="39">
        <f t="shared" si="9"/>
        <v>0</v>
      </c>
      <c r="BP97" s="39"/>
      <c r="BQ97" s="39"/>
      <c r="BR97" s="39"/>
      <c r="BS97" s="39">
        <f t="shared" si="10"/>
        <v>0</v>
      </c>
      <c r="BT97" s="39"/>
      <c r="BU97" s="39"/>
      <c r="BV97" s="39"/>
      <c r="BW97" s="39"/>
      <c r="BX97" s="39"/>
      <c r="BY97" s="39"/>
      <c r="BZ97" s="39"/>
      <c r="CA97" s="39"/>
      <c r="CB97" s="39">
        <f t="shared" si="11"/>
        <v>20095.45</v>
      </c>
      <c r="CC97" s="39"/>
      <c r="CD97" s="39"/>
    </row>
    <row r="98" spans="1:82" s="38" customFormat="1" ht="51" hidden="1" x14ac:dyDescent="0.25">
      <c r="A98" s="35" t="s">
        <v>261</v>
      </c>
      <c r="B98" s="35" t="s">
        <v>288</v>
      </c>
      <c r="C98" s="52" t="s">
        <v>286</v>
      </c>
      <c r="D98" s="35" t="s">
        <v>274</v>
      </c>
      <c r="E98" s="35" t="s">
        <v>287</v>
      </c>
      <c r="F98" s="35" t="s">
        <v>275</v>
      </c>
      <c r="G98" s="35" t="s">
        <v>280</v>
      </c>
      <c r="H98" s="29">
        <v>2023</v>
      </c>
      <c r="I98" s="29" t="s">
        <v>100</v>
      </c>
      <c r="J98" s="48" t="s">
        <v>100</v>
      </c>
      <c r="K98" s="29" t="s">
        <v>100</v>
      </c>
      <c r="L98" s="29"/>
      <c r="M98" s="47"/>
      <c r="N98" s="47"/>
      <c r="O98" s="47"/>
      <c r="P98" s="29">
        <v>202</v>
      </c>
      <c r="Q98" s="29">
        <v>56</v>
      </c>
      <c r="R98" s="42">
        <v>9</v>
      </c>
      <c r="S98" s="29">
        <v>1701</v>
      </c>
      <c r="T98" s="29">
        <v>8888</v>
      </c>
      <c r="U98" s="29">
        <v>8888</v>
      </c>
      <c r="V98" s="29" t="str">
        <f>VLOOKUP(W98,'Ítems Presupuestarios'!$A$3:$C$55,3,FALSE)</f>
        <v>73-Bienes y Servicios para Inversión</v>
      </c>
      <c r="W98" s="29">
        <v>730601</v>
      </c>
      <c r="X98" s="29" t="str">
        <f>VLOOKUP(W98,'Ítems Presupuestarios'!$A$3:$C$55,2,FALSE)</f>
        <v>Consultoría, Asesoría e Investigación Especializada</v>
      </c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>
        <v>20095.45</v>
      </c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41">
        <f t="shared" si="6"/>
        <v>20095.45</v>
      </c>
      <c r="BJ98" s="39">
        <f t="shared" si="7"/>
        <v>0</v>
      </c>
      <c r="BK98" s="39">
        <f t="shared" si="8"/>
        <v>20095.45</v>
      </c>
      <c r="BL98" s="39"/>
      <c r="BM98" s="39"/>
      <c r="BN98" s="39"/>
      <c r="BO98" s="39">
        <f t="shared" si="9"/>
        <v>0</v>
      </c>
      <c r="BP98" s="39"/>
      <c r="BQ98" s="39"/>
      <c r="BR98" s="39"/>
      <c r="BS98" s="39">
        <f t="shared" si="10"/>
        <v>0</v>
      </c>
      <c r="BT98" s="39"/>
      <c r="BU98" s="39"/>
      <c r="BV98" s="39"/>
      <c r="BW98" s="39"/>
      <c r="BX98" s="39"/>
      <c r="BY98" s="39"/>
      <c r="BZ98" s="39"/>
      <c r="CA98" s="39"/>
      <c r="CB98" s="39">
        <f t="shared" si="11"/>
        <v>20095.45</v>
      </c>
      <c r="CC98" s="39"/>
      <c r="CD98" s="39"/>
    </row>
    <row r="99" spans="1:82" s="38" customFormat="1" ht="63.75" hidden="1" x14ac:dyDescent="0.25">
      <c r="A99" s="35" t="s">
        <v>261</v>
      </c>
      <c r="B99" s="35" t="s">
        <v>288</v>
      </c>
      <c r="C99" s="52" t="s">
        <v>286</v>
      </c>
      <c r="D99" s="35" t="s">
        <v>274</v>
      </c>
      <c r="E99" s="35" t="s">
        <v>287</v>
      </c>
      <c r="F99" s="35" t="s">
        <v>275</v>
      </c>
      <c r="G99" s="35" t="s">
        <v>281</v>
      </c>
      <c r="H99" s="29">
        <v>2023</v>
      </c>
      <c r="I99" s="29" t="s">
        <v>100</v>
      </c>
      <c r="J99" s="48" t="s">
        <v>100</v>
      </c>
      <c r="K99" s="29" t="s">
        <v>100</v>
      </c>
      <c r="L99" s="29"/>
      <c r="M99" s="47"/>
      <c r="N99" s="47"/>
      <c r="O99" s="47"/>
      <c r="P99" s="29">
        <v>202</v>
      </c>
      <c r="Q99" s="29">
        <v>56</v>
      </c>
      <c r="R99" s="42">
        <v>9</v>
      </c>
      <c r="S99" s="29">
        <v>1701</v>
      </c>
      <c r="T99" s="29">
        <v>8888</v>
      </c>
      <c r="U99" s="29">
        <v>8888</v>
      </c>
      <c r="V99" s="29" t="str">
        <f>VLOOKUP(W99,'Ítems Presupuestarios'!$A$3:$C$55,3,FALSE)</f>
        <v>73-Bienes y Servicios para Inversión</v>
      </c>
      <c r="W99" s="29">
        <v>730601</v>
      </c>
      <c r="X99" s="29" t="str">
        <f>VLOOKUP(W99,'Ítems Presupuestarios'!$A$3:$C$55,2,FALSE)</f>
        <v>Consultoría, Asesoría e Investigación Especializada</v>
      </c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>
        <v>3000</v>
      </c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41">
        <f t="shared" si="6"/>
        <v>3000</v>
      </c>
      <c r="BJ99" s="39">
        <f t="shared" si="7"/>
        <v>0</v>
      </c>
      <c r="BK99" s="39">
        <f t="shared" si="8"/>
        <v>3000</v>
      </c>
      <c r="BL99" s="39"/>
      <c r="BM99" s="39"/>
      <c r="BN99" s="39"/>
      <c r="BO99" s="39">
        <f t="shared" si="9"/>
        <v>0</v>
      </c>
      <c r="BP99" s="39"/>
      <c r="BQ99" s="39"/>
      <c r="BR99" s="39"/>
      <c r="BS99" s="39">
        <f t="shared" si="10"/>
        <v>0</v>
      </c>
      <c r="BT99" s="39"/>
      <c r="BU99" s="39"/>
      <c r="BV99" s="39"/>
      <c r="BW99" s="39"/>
      <c r="BX99" s="39"/>
      <c r="BY99" s="39"/>
      <c r="BZ99" s="39"/>
      <c r="CA99" s="39"/>
      <c r="CB99" s="39">
        <f t="shared" si="11"/>
        <v>3000</v>
      </c>
      <c r="CC99" s="39"/>
      <c r="CD99" s="39"/>
    </row>
    <row r="100" spans="1:82" s="38" customFormat="1" ht="63.75" hidden="1" x14ac:dyDescent="0.25">
      <c r="A100" s="35" t="s">
        <v>261</v>
      </c>
      <c r="B100" s="35" t="s">
        <v>288</v>
      </c>
      <c r="C100" s="52" t="s">
        <v>286</v>
      </c>
      <c r="D100" s="35" t="s">
        <v>274</v>
      </c>
      <c r="E100" s="35" t="s">
        <v>287</v>
      </c>
      <c r="F100" s="35" t="s">
        <v>275</v>
      </c>
      <c r="G100" s="35" t="s">
        <v>282</v>
      </c>
      <c r="H100" s="29">
        <v>2023</v>
      </c>
      <c r="I100" s="29" t="s">
        <v>100</v>
      </c>
      <c r="J100" s="48" t="s">
        <v>100</v>
      </c>
      <c r="K100" s="29" t="s">
        <v>100</v>
      </c>
      <c r="L100" s="29"/>
      <c r="M100" s="47"/>
      <c r="N100" s="47"/>
      <c r="O100" s="47"/>
      <c r="P100" s="29">
        <v>202</v>
      </c>
      <c r="Q100" s="29">
        <v>56</v>
      </c>
      <c r="R100" s="42">
        <v>9</v>
      </c>
      <c r="S100" s="29">
        <v>1701</v>
      </c>
      <c r="T100" s="29">
        <v>8888</v>
      </c>
      <c r="U100" s="29">
        <v>8888</v>
      </c>
      <c r="V100" s="29" t="str">
        <f>VLOOKUP(W100,'Ítems Presupuestarios'!$A$3:$C$55,3,FALSE)</f>
        <v>73-Bienes y Servicios para Inversión</v>
      </c>
      <c r="W100" s="29">
        <v>730601</v>
      </c>
      <c r="X100" s="29" t="str">
        <f>VLOOKUP(W100,'Ítems Presupuestarios'!$A$3:$C$55,2,FALSE)</f>
        <v>Consultoría, Asesoría e Investigación Especializada</v>
      </c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>
        <v>20095.45</v>
      </c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41">
        <f t="shared" si="6"/>
        <v>20095.45</v>
      </c>
      <c r="BJ100" s="39">
        <f t="shared" si="7"/>
        <v>0</v>
      </c>
      <c r="BK100" s="39">
        <f t="shared" si="8"/>
        <v>20095.45</v>
      </c>
      <c r="BL100" s="39"/>
      <c r="BM100" s="39"/>
      <c r="BN100" s="39"/>
      <c r="BO100" s="39">
        <f t="shared" si="9"/>
        <v>0</v>
      </c>
      <c r="BP100" s="39"/>
      <c r="BQ100" s="39"/>
      <c r="BR100" s="39"/>
      <c r="BS100" s="39">
        <f t="shared" si="10"/>
        <v>0</v>
      </c>
      <c r="BT100" s="39"/>
      <c r="BU100" s="39"/>
      <c r="BV100" s="39"/>
      <c r="BW100" s="39"/>
      <c r="BX100" s="39"/>
      <c r="BY100" s="39"/>
      <c r="BZ100" s="39"/>
      <c r="CA100" s="39"/>
      <c r="CB100" s="39">
        <f t="shared" si="11"/>
        <v>20095.45</v>
      </c>
      <c r="CC100" s="39"/>
      <c r="CD100" s="39"/>
    </row>
    <row r="101" spans="1:82" hidden="1" x14ac:dyDescent="0.2">
      <c r="C101" s="3"/>
      <c r="BI101" s="49">
        <f>SUM(BI5:BI100)</f>
        <v>19398186.699999992</v>
      </c>
    </row>
    <row r="102" spans="1:82" hidden="1" x14ac:dyDescent="0.2">
      <c r="BF102" s="86" t="s">
        <v>326</v>
      </c>
      <c r="BI102" s="85">
        <v>19398186.699999999</v>
      </c>
    </row>
    <row r="104" spans="1:82" x14ac:dyDescent="0.2">
      <c r="AE104" s="90"/>
    </row>
    <row r="106" spans="1:82" x14ac:dyDescent="0.2">
      <c r="AE106" s="91"/>
    </row>
  </sheetData>
  <autoFilter ref="A4:DY102" xr:uid="{00000000-0001-0000-0100-000000000000}">
    <filterColumn colId="28">
      <customFilters>
        <customFilter operator="notEqual" val=" "/>
      </customFilters>
    </filterColumn>
  </autoFilter>
  <mergeCells count="11">
    <mergeCell ref="Y3:BF3"/>
    <mergeCell ref="P3:U3"/>
    <mergeCell ref="V3:X3"/>
    <mergeCell ref="B1:X1"/>
    <mergeCell ref="B2:X2"/>
    <mergeCell ref="N3:O3"/>
    <mergeCell ref="BX3:CA3"/>
    <mergeCell ref="BT3:BW3"/>
    <mergeCell ref="BL2:CA2"/>
    <mergeCell ref="BL3:BO3"/>
    <mergeCell ref="BP3:BS3"/>
  </mergeCells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619BE-111B-4457-B97B-471112F7C7AC}">
  <sheetPr>
    <pageSetUpPr fitToPage="1"/>
  </sheetPr>
  <dimension ref="A1:J5"/>
  <sheetViews>
    <sheetView view="pageBreakPreview" zoomScaleNormal="100" zoomScaleSheetLayoutView="100" workbookViewId="0">
      <selection activeCell="E7" sqref="E7"/>
    </sheetView>
  </sheetViews>
  <sheetFormatPr baseColWidth="10" defaultColWidth="11.5703125" defaultRowHeight="12" x14ac:dyDescent="0.2"/>
  <cols>
    <col min="1" max="2" width="10.28515625" style="79" bestFit="1" customWidth="1"/>
    <col min="3" max="3" width="9" style="79" bestFit="1" customWidth="1"/>
    <col min="4" max="4" width="19.5703125" style="79" bestFit="1" customWidth="1"/>
    <col min="5" max="5" width="9.140625" style="79" bestFit="1" customWidth="1"/>
    <col min="6" max="6" width="7.42578125" style="79" bestFit="1" customWidth="1"/>
    <col min="7" max="8" width="5" style="79" bestFit="1" customWidth="1"/>
    <col min="9" max="9" width="6.7109375" style="79" bestFit="1" customWidth="1"/>
    <col min="10" max="10" width="10.42578125" style="79" bestFit="1" customWidth="1"/>
    <col min="11" max="16384" width="11.5703125" style="79"/>
  </cols>
  <sheetData>
    <row r="1" spans="1:10" ht="40.5" x14ac:dyDescent="0.2">
      <c r="A1" s="73" t="s">
        <v>2</v>
      </c>
      <c r="B1" s="74" t="s">
        <v>3</v>
      </c>
      <c r="C1" s="74" t="s">
        <v>4</v>
      </c>
      <c r="D1" s="74" t="s">
        <v>5</v>
      </c>
      <c r="E1" s="75" t="s">
        <v>77</v>
      </c>
      <c r="F1" s="76" t="s">
        <v>78</v>
      </c>
      <c r="G1" s="76" t="s">
        <v>75</v>
      </c>
      <c r="H1" s="76" t="s">
        <v>76</v>
      </c>
      <c r="I1" s="77" t="s">
        <v>9</v>
      </c>
      <c r="J1" s="78" t="s">
        <v>324</v>
      </c>
    </row>
    <row r="2" spans="1:10" ht="81" x14ac:dyDescent="0.2">
      <c r="A2" s="80" t="s">
        <v>206</v>
      </c>
      <c r="B2" s="80" t="s">
        <v>221</v>
      </c>
      <c r="C2" s="80" t="s">
        <v>225</v>
      </c>
      <c r="D2" s="80" t="s">
        <v>296</v>
      </c>
      <c r="E2" s="81">
        <v>202</v>
      </c>
      <c r="F2" s="82">
        <v>1701</v>
      </c>
      <c r="G2" s="82">
        <v>8888</v>
      </c>
      <c r="H2" s="82">
        <v>8888</v>
      </c>
      <c r="I2" s="80">
        <v>990102</v>
      </c>
      <c r="J2" s="83">
        <v>1200</v>
      </c>
    </row>
    <row r="3" spans="1:10" ht="13.5" x14ac:dyDescent="0.2">
      <c r="A3" s="80"/>
      <c r="B3" s="80"/>
      <c r="C3" s="80"/>
      <c r="D3" s="80"/>
      <c r="E3" s="81"/>
      <c r="F3" s="82"/>
      <c r="G3" s="82"/>
      <c r="H3" s="82"/>
      <c r="I3" s="80"/>
      <c r="J3" s="83"/>
    </row>
    <row r="4" spans="1:10" ht="13.5" x14ac:dyDescent="0.2">
      <c r="A4" s="80"/>
      <c r="B4" s="80"/>
      <c r="C4" s="80"/>
      <c r="D4" s="80"/>
      <c r="E4" s="81"/>
      <c r="F4" s="82"/>
      <c r="G4" s="82"/>
      <c r="H4" s="82"/>
      <c r="I4" s="80"/>
      <c r="J4" s="83"/>
    </row>
    <row r="5" spans="1:10" ht="13.5" x14ac:dyDescent="0.2">
      <c r="A5" s="80"/>
      <c r="B5" s="80"/>
      <c r="C5" s="80"/>
      <c r="D5" s="80"/>
      <c r="E5" s="81"/>
      <c r="F5" s="82"/>
      <c r="G5" s="82"/>
      <c r="H5" s="82"/>
      <c r="I5" s="80"/>
      <c r="J5" s="83"/>
    </row>
  </sheetData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C59D6-8C9F-4B83-8124-1B5122658418}">
  <sheetPr>
    <pageSetUpPr fitToPage="1"/>
  </sheetPr>
  <dimension ref="A1:K5"/>
  <sheetViews>
    <sheetView view="pageBreakPreview" zoomScaleNormal="100" zoomScaleSheetLayoutView="100" workbookViewId="0">
      <selection activeCell="E2" sqref="E2"/>
    </sheetView>
  </sheetViews>
  <sheetFormatPr baseColWidth="10" defaultColWidth="11.5703125" defaultRowHeight="12" x14ac:dyDescent="0.2"/>
  <cols>
    <col min="1" max="1" width="10.7109375" style="79" bestFit="1" customWidth="1"/>
    <col min="2" max="2" width="10.28515625" style="79" bestFit="1" customWidth="1"/>
    <col min="3" max="3" width="9" style="79" bestFit="1" customWidth="1"/>
    <col min="4" max="4" width="10.28515625" style="79" bestFit="1" customWidth="1"/>
    <col min="5" max="5" width="11.7109375" style="79" customWidth="1"/>
    <col min="6" max="6" width="9.140625" style="79" bestFit="1" customWidth="1"/>
    <col min="7" max="7" width="7.42578125" style="79" bestFit="1" customWidth="1"/>
    <col min="8" max="9" width="5" style="79" bestFit="1" customWidth="1"/>
    <col min="10" max="10" width="6.7109375" style="79" bestFit="1" customWidth="1"/>
    <col min="11" max="11" width="9.7109375" style="79" bestFit="1" customWidth="1"/>
    <col min="12" max="16384" width="11.5703125" style="79"/>
  </cols>
  <sheetData>
    <row r="1" spans="1:11" ht="81" x14ac:dyDescent="0.2">
      <c r="A1" s="73" t="s">
        <v>2</v>
      </c>
      <c r="B1" s="74" t="s">
        <v>3</v>
      </c>
      <c r="C1" s="74" t="s">
        <v>4</v>
      </c>
      <c r="D1" s="74" t="s">
        <v>5</v>
      </c>
      <c r="E1" s="93" t="s">
        <v>339</v>
      </c>
      <c r="F1" s="75" t="s">
        <v>77</v>
      </c>
      <c r="G1" s="76" t="s">
        <v>78</v>
      </c>
      <c r="H1" s="76" t="s">
        <v>75</v>
      </c>
      <c r="I1" s="76" t="s">
        <v>76</v>
      </c>
      <c r="J1" s="77" t="s">
        <v>9</v>
      </c>
      <c r="K1" s="78" t="s">
        <v>324</v>
      </c>
    </row>
    <row r="2" spans="1:11" ht="162" x14ac:dyDescent="0.2">
      <c r="A2" s="80" t="s">
        <v>133</v>
      </c>
      <c r="B2" s="80" t="s">
        <v>134</v>
      </c>
      <c r="C2" s="80" t="s">
        <v>137</v>
      </c>
      <c r="D2" s="80" t="s">
        <v>135</v>
      </c>
      <c r="E2" s="94" t="s">
        <v>136</v>
      </c>
      <c r="F2" s="81">
        <v>202</v>
      </c>
      <c r="G2" s="82">
        <v>1701</v>
      </c>
      <c r="H2" s="82">
        <v>8888</v>
      </c>
      <c r="I2" s="82">
        <v>8888</v>
      </c>
      <c r="J2" s="80">
        <v>780204</v>
      </c>
      <c r="K2" s="83">
        <v>3796684.25</v>
      </c>
    </row>
    <row r="3" spans="1:11" ht="13.5" x14ac:dyDescent="0.2">
      <c r="A3" s="80"/>
      <c r="B3" s="80"/>
      <c r="C3" s="80"/>
      <c r="D3" s="80"/>
      <c r="E3" s="80"/>
      <c r="F3" s="81"/>
      <c r="G3" s="82"/>
      <c r="H3" s="82"/>
      <c r="I3" s="82"/>
      <c r="J3" s="80"/>
      <c r="K3" s="83"/>
    </row>
    <row r="4" spans="1:11" ht="13.5" x14ac:dyDescent="0.2">
      <c r="A4" s="80"/>
      <c r="B4" s="80"/>
      <c r="C4" s="80"/>
      <c r="D4" s="80"/>
      <c r="E4" s="80"/>
      <c r="F4" s="81"/>
      <c r="G4" s="82"/>
      <c r="H4" s="82"/>
      <c r="I4" s="82"/>
      <c r="J4" s="80"/>
      <c r="K4" s="83"/>
    </row>
    <row r="5" spans="1:11" ht="13.5" x14ac:dyDescent="0.2">
      <c r="A5" s="80"/>
      <c r="B5" s="80"/>
      <c r="C5" s="80"/>
      <c r="D5" s="80"/>
      <c r="E5" s="80"/>
      <c r="F5" s="81"/>
      <c r="G5" s="82"/>
      <c r="H5" s="82"/>
      <c r="I5" s="82"/>
      <c r="J5" s="80"/>
      <c r="K5" s="83"/>
    </row>
  </sheetData>
  <pageMargins left="0.70866141732283472" right="0.70866141732283472" top="0.74803149606299213" bottom="0.74803149606299213" header="0.31496062992125984" footer="0.31496062992125984"/>
  <pageSetup paperSize="9" scale="6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F8A4D-2263-4082-83ED-12A373904570}">
  <dimension ref="A1:G12"/>
  <sheetViews>
    <sheetView zoomScale="70" zoomScaleNormal="70" workbookViewId="0">
      <selection activeCell="F20" sqref="F20"/>
    </sheetView>
  </sheetViews>
  <sheetFormatPr baseColWidth="10" defaultRowHeight="15" x14ac:dyDescent="0.25"/>
  <cols>
    <col min="1" max="1" width="21.42578125" style="32" customWidth="1"/>
    <col min="2" max="2" width="26.85546875" customWidth="1"/>
    <col min="3" max="3" width="22.140625" customWidth="1"/>
    <col min="4" max="4" width="39.7109375" customWidth="1"/>
    <col min="5" max="5" width="14.140625" customWidth="1"/>
    <col min="6" max="7" width="30" customWidth="1"/>
    <col min="257" max="257" width="21.42578125" customWidth="1"/>
    <col min="258" max="258" width="18.42578125" customWidth="1"/>
    <col min="259" max="259" width="17" customWidth="1"/>
    <col min="260" max="260" width="39.7109375" customWidth="1"/>
    <col min="261" max="261" width="14.140625" customWidth="1"/>
    <col min="262" max="263" width="30" customWidth="1"/>
    <col min="513" max="513" width="21.42578125" customWidth="1"/>
    <col min="514" max="514" width="18.42578125" customWidth="1"/>
    <col min="515" max="515" width="17" customWidth="1"/>
    <col min="516" max="516" width="39.7109375" customWidth="1"/>
    <col min="517" max="517" width="14.140625" customWidth="1"/>
    <col min="518" max="519" width="30" customWidth="1"/>
    <col min="769" max="769" width="21.42578125" customWidth="1"/>
    <col min="770" max="770" width="18.42578125" customWidth="1"/>
    <col min="771" max="771" width="17" customWidth="1"/>
    <col min="772" max="772" width="39.7109375" customWidth="1"/>
    <col min="773" max="773" width="14.140625" customWidth="1"/>
    <col min="774" max="775" width="30" customWidth="1"/>
    <col min="1025" max="1025" width="21.42578125" customWidth="1"/>
    <col min="1026" max="1026" width="18.42578125" customWidth="1"/>
    <col min="1027" max="1027" width="17" customWidth="1"/>
    <col min="1028" max="1028" width="39.7109375" customWidth="1"/>
    <col min="1029" max="1029" width="14.140625" customWidth="1"/>
    <col min="1030" max="1031" width="30" customWidth="1"/>
    <col min="1281" max="1281" width="21.42578125" customWidth="1"/>
    <col min="1282" max="1282" width="18.42578125" customWidth="1"/>
    <col min="1283" max="1283" width="17" customWidth="1"/>
    <col min="1284" max="1284" width="39.7109375" customWidth="1"/>
    <col min="1285" max="1285" width="14.140625" customWidth="1"/>
    <col min="1286" max="1287" width="30" customWidth="1"/>
    <col min="1537" max="1537" width="21.42578125" customWidth="1"/>
    <col min="1538" max="1538" width="18.42578125" customWidth="1"/>
    <col min="1539" max="1539" width="17" customWidth="1"/>
    <col min="1540" max="1540" width="39.7109375" customWidth="1"/>
    <col min="1541" max="1541" width="14.140625" customWidth="1"/>
    <col min="1542" max="1543" width="30" customWidth="1"/>
    <col min="1793" max="1793" width="21.42578125" customWidth="1"/>
    <col min="1794" max="1794" width="18.42578125" customWidth="1"/>
    <col min="1795" max="1795" width="17" customWidth="1"/>
    <col min="1796" max="1796" width="39.7109375" customWidth="1"/>
    <col min="1797" max="1797" width="14.140625" customWidth="1"/>
    <col min="1798" max="1799" width="30" customWidth="1"/>
    <col min="2049" max="2049" width="21.42578125" customWidth="1"/>
    <col min="2050" max="2050" width="18.42578125" customWidth="1"/>
    <col min="2051" max="2051" width="17" customWidth="1"/>
    <col min="2052" max="2052" width="39.7109375" customWidth="1"/>
    <col min="2053" max="2053" width="14.140625" customWidth="1"/>
    <col min="2054" max="2055" width="30" customWidth="1"/>
    <col min="2305" max="2305" width="21.42578125" customWidth="1"/>
    <col min="2306" max="2306" width="18.42578125" customWidth="1"/>
    <col min="2307" max="2307" width="17" customWidth="1"/>
    <col min="2308" max="2308" width="39.7109375" customWidth="1"/>
    <col min="2309" max="2309" width="14.140625" customWidth="1"/>
    <col min="2310" max="2311" width="30" customWidth="1"/>
    <col min="2561" max="2561" width="21.42578125" customWidth="1"/>
    <col min="2562" max="2562" width="18.42578125" customWidth="1"/>
    <col min="2563" max="2563" width="17" customWidth="1"/>
    <col min="2564" max="2564" width="39.7109375" customWidth="1"/>
    <col min="2565" max="2565" width="14.140625" customWidth="1"/>
    <col min="2566" max="2567" width="30" customWidth="1"/>
    <col min="2817" max="2817" width="21.42578125" customWidth="1"/>
    <col min="2818" max="2818" width="18.42578125" customWidth="1"/>
    <col min="2819" max="2819" width="17" customWidth="1"/>
    <col min="2820" max="2820" width="39.7109375" customWidth="1"/>
    <col min="2821" max="2821" width="14.140625" customWidth="1"/>
    <col min="2822" max="2823" width="30" customWidth="1"/>
    <col min="3073" max="3073" width="21.42578125" customWidth="1"/>
    <col min="3074" max="3074" width="18.42578125" customWidth="1"/>
    <col min="3075" max="3075" width="17" customWidth="1"/>
    <col min="3076" max="3076" width="39.7109375" customWidth="1"/>
    <col min="3077" max="3077" width="14.140625" customWidth="1"/>
    <col min="3078" max="3079" width="30" customWidth="1"/>
    <col min="3329" max="3329" width="21.42578125" customWidth="1"/>
    <col min="3330" max="3330" width="18.42578125" customWidth="1"/>
    <col min="3331" max="3331" width="17" customWidth="1"/>
    <col min="3332" max="3332" width="39.7109375" customWidth="1"/>
    <col min="3333" max="3333" width="14.140625" customWidth="1"/>
    <col min="3334" max="3335" width="30" customWidth="1"/>
    <col min="3585" max="3585" width="21.42578125" customWidth="1"/>
    <col min="3586" max="3586" width="18.42578125" customWidth="1"/>
    <col min="3587" max="3587" width="17" customWidth="1"/>
    <col min="3588" max="3588" width="39.7109375" customWidth="1"/>
    <col min="3589" max="3589" width="14.140625" customWidth="1"/>
    <col min="3590" max="3591" width="30" customWidth="1"/>
    <col min="3841" max="3841" width="21.42578125" customWidth="1"/>
    <col min="3842" max="3842" width="18.42578125" customWidth="1"/>
    <col min="3843" max="3843" width="17" customWidth="1"/>
    <col min="3844" max="3844" width="39.7109375" customWidth="1"/>
    <col min="3845" max="3845" width="14.140625" customWidth="1"/>
    <col min="3846" max="3847" width="30" customWidth="1"/>
    <col min="4097" max="4097" width="21.42578125" customWidth="1"/>
    <col min="4098" max="4098" width="18.42578125" customWidth="1"/>
    <col min="4099" max="4099" width="17" customWidth="1"/>
    <col min="4100" max="4100" width="39.7109375" customWidth="1"/>
    <col min="4101" max="4101" width="14.140625" customWidth="1"/>
    <col min="4102" max="4103" width="30" customWidth="1"/>
    <col min="4353" max="4353" width="21.42578125" customWidth="1"/>
    <col min="4354" max="4354" width="18.42578125" customWidth="1"/>
    <col min="4355" max="4355" width="17" customWidth="1"/>
    <col min="4356" max="4356" width="39.7109375" customWidth="1"/>
    <col min="4357" max="4357" width="14.140625" customWidth="1"/>
    <col min="4358" max="4359" width="30" customWidth="1"/>
    <col min="4609" max="4609" width="21.42578125" customWidth="1"/>
    <col min="4610" max="4610" width="18.42578125" customWidth="1"/>
    <col min="4611" max="4611" width="17" customWidth="1"/>
    <col min="4612" max="4612" width="39.7109375" customWidth="1"/>
    <col min="4613" max="4613" width="14.140625" customWidth="1"/>
    <col min="4614" max="4615" width="30" customWidth="1"/>
    <col min="4865" max="4865" width="21.42578125" customWidth="1"/>
    <col min="4866" max="4866" width="18.42578125" customWidth="1"/>
    <col min="4867" max="4867" width="17" customWidth="1"/>
    <col min="4868" max="4868" width="39.7109375" customWidth="1"/>
    <col min="4869" max="4869" width="14.140625" customWidth="1"/>
    <col min="4870" max="4871" width="30" customWidth="1"/>
    <col min="5121" max="5121" width="21.42578125" customWidth="1"/>
    <col min="5122" max="5122" width="18.42578125" customWidth="1"/>
    <col min="5123" max="5123" width="17" customWidth="1"/>
    <col min="5124" max="5124" width="39.7109375" customWidth="1"/>
    <col min="5125" max="5125" width="14.140625" customWidth="1"/>
    <col min="5126" max="5127" width="30" customWidth="1"/>
    <col min="5377" max="5377" width="21.42578125" customWidth="1"/>
    <col min="5378" max="5378" width="18.42578125" customWidth="1"/>
    <col min="5379" max="5379" width="17" customWidth="1"/>
    <col min="5380" max="5380" width="39.7109375" customWidth="1"/>
    <col min="5381" max="5381" width="14.140625" customWidth="1"/>
    <col min="5382" max="5383" width="30" customWidth="1"/>
    <col min="5633" max="5633" width="21.42578125" customWidth="1"/>
    <col min="5634" max="5634" width="18.42578125" customWidth="1"/>
    <col min="5635" max="5635" width="17" customWidth="1"/>
    <col min="5636" max="5636" width="39.7109375" customWidth="1"/>
    <col min="5637" max="5637" width="14.140625" customWidth="1"/>
    <col min="5638" max="5639" width="30" customWidth="1"/>
    <col min="5889" max="5889" width="21.42578125" customWidth="1"/>
    <col min="5890" max="5890" width="18.42578125" customWidth="1"/>
    <col min="5891" max="5891" width="17" customWidth="1"/>
    <col min="5892" max="5892" width="39.7109375" customWidth="1"/>
    <col min="5893" max="5893" width="14.140625" customWidth="1"/>
    <col min="5894" max="5895" width="30" customWidth="1"/>
    <col min="6145" max="6145" width="21.42578125" customWidth="1"/>
    <col min="6146" max="6146" width="18.42578125" customWidth="1"/>
    <col min="6147" max="6147" width="17" customWidth="1"/>
    <col min="6148" max="6148" width="39.7109375" customWidth="1"/>
    <col min="6149" max="6149" width="14.140625" customWidth="1"/>
    <col min="6150" max="6151" width="30" customWidth="1"/>
    <col min="6401" max="6401" width="21.42578125" customWidth="1"/>
    <col min="6402" max="6402" width="18.42578125" customWidth="1"/>
    <col min="6403" max="6403" width="17" customWidth="1"/>
    <col min="6404" max="6404" width="39.7109375" customWidth="1"/>
    <col min="6405" max="6405" width="14.140625" customWidth="1"/>
    <col min="6406" max="6407" width="30" customWidth="1"/>
    <col min="6657" max="6657" width="21.42578125" customWidth="1"/>
    <col min="6658" max="6658" width="18.42578125" customWidth="1"/>
    <col min="6659" max="6659" width="17" customWidth="1"/>
    <col min="6660" max="6660" width="39.7109375" customWidth="1"/>
    <col min="6661" max="6661" width="14.140625" customWidth="1"/>
    <col min="6662" max="6663" width="30" customWidth="1"/>
    <col min="6913" max="6913" width="21.42578125" customWidth="1"/>
    <col min="6914" max="6914" width="18.42578125" customWidth="1"/>
    <col min="6915" max="6915" width="17" customWidth="1"/>
    <col min="6916" max="6916" width="39.7109375" customWidth="1"/>
    <col min="6917" max="6917" width="14.140625" customWidth="1"/>
    <col min="6918" max="6919" width="30" customWidth="1"/>
    <col min="7169" max="7169" width="21.42578125" customWidth="1"/>
    <col min="7170" max="7170" width="18.42578125" customWidth="1"/>
    <col min="7171" max="7171" width="17" customWidth="1"/>
    <col min="7172" max="7172" width="39.7109375" customWidth="1"/>
    <col min="7173" max="7173" width="14.140625" customWidth="1"/>
    <col min="7174" max="7175" width="30" customWidth="1"/>
    <col min="7425" max="7425" width="21.42578125" customWidth="1"/>
    <col min="7426" max="7426" width="18.42578125" customWidth="1"/>
    <col min="7427" max="7427" width="17" customWidth="1"/>
    <col min="7428" max="7428" width="39.7109375" customWidth="1"/>
    <col min="7429" max="7429" width="14.140625" customWidth="1"/>
    <col min="7430" max="7431" width="30" customWidth="1"/>
    <col min="7681" max="7681" width="21.42578125" customWidth="1"/>
    <col min="7682" max="7682" width="18.42578125" customWidth="1"/>
    <col min="7683" max="7683" width="17" customWidth="1"/>
    <col min="7684" max="7684" width="39.7109375" customWidth="1"/>
    <col min="7685" max="7685" width="14.140625" customWidth="1"/>
    <col min="7686" max="7687" width="30" customWidth="1"/>
    <col min="7937" max="7937" width="21.42578125" customWidth="1"/>
    <col min="7938" max="7938" width="18.42578125" customWidth="1"/>
    <col min="7939" max="7939" width="17" customWidth="1"/>
    <col min="7940" max="7940" width="39.7109375" customWidth="1"/>
    <col min="7941" max="7941" width="14.140625" customWidth="1"/>
    <col min="7942" max="7943" width="30" customWidth="1"/>
    <col min="8193" max="8193" width="21.42578125" customWidth="1"/>
    <col min="8194" max="8194" width="18.42578125" customWidth="1"/>
    <col min="8195" max="8195" width="17" customWidth="1"/>
    <col min="8196" max="8196" width="39.7109375" customWidth="1"/>
    <col min="8197" max="8197" width="14.140625" customWidth="1"/>
    <col min="8198" max="8199" width="30" customWidth="1"/>
    <col min="8449" max="8449" width="21.42578125" customWidth="1"/>
    <col min="8450" max="8450" width="18.42578125" customWidth="1"/>
    <col min="8451" max="8451" width="17" customWidth="1"/>
    <col min="8452" max="8452" width="39.7109375" customWidth="1"/>
    <col min="8453" max="8453" width="14.140625" customWidth="1"/>
    <col min="8454" max="8455" width="30" customWidth="1"/>
    <col min="8705" max="8705" width="21.42578125" customWidth="1"/>
    <col min="8706" max="8706" width="18.42578125" customWidth="1"/>
    <col min="8707" max="8707" width="17" customWidth="1"/>
    <col min="8708" max="8708" width="39.7109375" customWidth="1"/>
    <col min="8709" max="8709" width="14.140625" customWidth="1"/>
    <col min="8710" max="8711" width="30" customWidth="1"/>
    <col min="8961" max="8961" width="21.42578125" customWidth="1"/>
    <col min="8962" max="8962" width="18.42578125" customWidth="1"/>
    <col min="8963" max="8963" width="17" customWidth="1"/>
    <col min="8964" max="8964" width="39.7109375" customWidth="1"/>
    <col min="8965" max="8965" width="14.140625" customWidth="1"/>
    <col min="8966" max="8967" width="30" customWidth="1"/>
    <col min="9217" max="9217" width="21.42578125" customWidth="1"/>
    <col min="9218" max="9218" width="18.42578125" customWidth="1"/>
    <col min="9219" max="9219" width="17" customWidth="1"/>
    <col min="9220" max="9220" width="39.7109375" customWidth="1"/>
    <col min="9221" max="9221" width="14.140625" customWidth="1"/>
    <col min="9222" max="9223" width="30" customWidth="1"/>
    <col min="9473" max="9473" width="21.42578125" customWidth="1"/>
    <col min="9474" max="9474" width="18.42578125" customWidth="1"/>
    <col min="9475" max="9475" width="17" customWidth="1"/>
    <col min="9476" max="9476" width="39.7109375" customWidth="1"/>
    <col min="9477" max="9477" width="14.140625" customWidth="1"/>
    <col min="9478" max="9479" width="30" customWidth="1"/>
    <col min="9729" max="9729" width="21.42578125" customWidth="1"/>
    <col min="9730" max="9730" width="18.42578125" customWidth="1"/>
    <col min="9731" max="9731" width="17" customWidth="1"/>
    <col min="9732" max="9732" width="39.7109375" customWidth="1"/>
    <col min="9733" max="9733" width="14.140625" customWidth="1"/>
    <col min="9734" max="9735" width="30" customWidth="1"/>
    <col min="9985" max="9985" width="21.42578125" customWidth="1"/>
    <col min="9986" max="9986" width="18.42578125" customWidth="1"/>
    <col min="9987" max="9987" width="17" customWidth="1"/>
    <col min="9988" max="9988" width="39.7109375" customWidth="1"/>
    <col min="9989" max="9989" width="14.140625" customWidth="1"/>
    <col min="9990" max="9991" width="30" customWidth="1"/>
    <col min="10241" max="10241" width="21.42578125" customWidth="1"/>
    <col min="10242" max="10242" width="18.42578125" customWidth="1"/>
    <col min="10243" max="10243" width="17" customWidth="1"/>
    <col min="10244" max="10244" width="39.7109375" customWidth="1"/>
    <col min="10245" max="10245" width="14.140625" customWidth="1"/>
    <col min="10246" max="10247" width="30" customWidth="1"/>
    <col min="10497" max="10497" width="21.42578125" customWidth="1"/>
    <col min="10498" max="10498" width="18.42578125" customWidth="1"/>
    <col min="10499" max="10499" width="17" customWidth="1"/>
    <col min="10500" max="10500" width="39.7109375" customWidth="1"/>
    <col min="10501" max="10501" width="14.140625" customWidth="1"/>
    <col min="10502" max="10503" width="30" customWidth="1"/>
    <col min="10753" max="10753" width="21.42578125" customWidth="1"/>
    <col min="10754" max="10754" width="18.42578125" customWidth="1"/>
    <col min="10755" max="10755" width="17" customWidth="1"/>
    <col min="10756" max="10756" width="39.7109375" customWidth="1"/>
    <col min="10757" max="10757" width="14.140625" customWidth="1"/>
    <col min="10758" max="10759" width="30" customWidth="1"/>
    <col min="11009" max="11009" width="21.42578125" customWidth="1"/>
    <col min="11010" max="11010" width="18.42578125" customWidth="1"/>
    <col min="11011" max="11011" width="17" customWidth="1"/>
    <col min="11012" max="11012" width="39.7109375" customWidth="1"/>
    <col min="11013" max="11013" width="14.140625" customWidth="1"/>
    <col min="11014" max="11015" width="30" customWidth="1"/>
    <col min="11265" max="11265" width="21.42578125" customWidth="1"/>
    <col min="11266" max="11266" width="18.42578125" customWidth="1"/>
    <col min="11267" max="11267" width="17" customWidth="1"/>
    <col min="11268" max="11268" width="39.7109375" customWidth="1"/>
    <col min="11269" max="11269" width="14.140625" customWidth="1"/>
    <col min="11270" max="11271" width="30" customWidth="1"/>
    <col min="11521" max="11521" width="21.42578125" customWidth="1"/>
    <col min="11522" max="11522" width="18.42578125" customWidth="1"/>
    <col min="11523" max="11523" width="17" customWidth="1"/>
    <col min="11524" max="11524" width="39.7109375" customWidth="1"/>
    <col min="11525" max="11525" width="14.140625" customWidth="1"/>
    <col min="11526" max="11527" width="30" customWidth="1"/>
    <col min="11777" max="11777" width="21.42578125" customWidth="1"/>
    <col min="11778" max="11778" width="18.42578125" customWidth="1"/>
    <col min="11779" max="11779" width="17" customWidth="1"/>
    <col min="11780" max="11780" width="39.7109375" customWidth="1"/>
    <col min="11781" max="11781" width="14.140625" customWidth="1"/>
    <col min="11782" max="11783" width="30" customWidth="1"/>
    <col min="12033" max="12033" width="21.42578125" customWidth="1"/>
    <col min="12034" max="12034" width="18.42578125" customWidth="1"/>
    <col min="12035" max="12035" width="17" customWidth="1"/>
    <col min="12036" max="12036" width="39.7109375" customWidth="1"/>
    <col min="12037" max="12037" width="14.140625" customWidth="1"/>
    <col min="12038" max="12039" width="30" customWidth="1"/>
    <col min="12289" max="12289" width="21.42578125" customWidth="1"/>
    <col min="12290" max="12290" width="18.42578125" customWidth="1"/>
    <col min="12291" max="12291" width="17" customWidth="1"/>
    <col min="12292" max="12292" width="39.7109375" customWidth="1"/>
    <col min="12293" max="12293" width="14.140625" customWidth="1"/>
    <col min="12294" max="12295" width="30" customWidth="1"/>
    <col min="12545" max="12545" width="21.42578125" customWidth="1"/>
    <col min="12546" max="12546" width="18.42578125" customWidth="1"/>
    <col min="12547" max="12547" width="17" customWidth="1"/>
    <col min="12548" max="12548" width="39.7109375" customWidth="1"/>
    <col min="12549" max="12549" width="14.140625" customWidth="1"/>
    <col min="12550" max="12551" width="30" customWidth="1"/>
    <col min="12801" max="12801" width="21.42578125" customWidth="1"/>
    <col min="12802" max="12802" width="18.42578125" customWidth="1"/>
    <col min="12803" max="12803" width="17" customWidth="1"/>
    <col min="12804" max="12804" width="39.7109375" customWidth="1"/>
    <col min="12805" max="12805" width="14.140625" customWidth="1"/>
    <col min="12806" max="12807" width="30" customWidth="1"/>
    <col min="13057" max="13057" width="21.42578125" customWidth="1"/>
    <col min="13058" max="13058" width="18.42578125" customWidth="1"/>
    <col min="13059" max="13059" width="17" customWidth="1"/>
    <col min="13060" max="13060" width="39.7109375" customWidth="1"/>
    <col min="13061" max="13061" width="14.140625" customWidth="1"/>
    <col min="13062" max="13063" width="30" customWidth="1"/>
    <col min="13313" max="13313" width="21.42578125" customWidth="1"/>
    <col min="13314" max="13314" width="18.42578125" customWidth="1"/>
    <col min="13315" max="13315" width="17" customWidth="1"/>
    <col min="13316" max="13316" width="39.7109375" customWidth="1"/>
    <col min="13317" max="13317" width="14.140625" customWidth="1"/>
    <col min="13318" max="13319" width="30" customWidth="1"/>
    <col min="13569" max="13569" width="21.42578125" customWidth="1"/>
    <col min="13570" max="13570" width="18.42578125" customWidth="1"/>
    <col min="13571" max="13571" width="17" customWidth="1"/>
    <col min="13572" max="13572" width="39.7109375" customWidth="1"/>
    <col min="13573" max="13573" width="14.140625" customWidth="1"/>
    <col min="13574" max="13575" width="30" customWidth="1"/>
    <col min="13825" max="13825" width="21.42578125" customWidth="1"/>
    <col min="13826" max="13826" width="18.42578125" customWidth="1"/>
    <col min="13827" max="13827" width="17" customWidth="1"/>
    <col min="13828" max="13828" width="39.7109375" customWidth="1"/>
    <col min="13829" max="13829" width="14.140625" customWidth="1"/>
    <col min="13830" max="13831" width="30" customWidth="1"/>
    <col min="14081" max="14081" width="21.42578125" customWidth="1"/>
    <col min="14082" max="14082" width="18.42578125" customWidth="1"/>
    <col min="14083" max="14083" width="17" customWidth="1"/>
    <col min="14084" max="14084" width="39.7109375" customWidth="1"/>
    <col min="14085" max="14085" width="14.140625" customWidth="1"/>
    <col min="14086" max="14087" width="30" customWidth="1"/>
    <col min="14337" max="14337" width="21.42578125" customWidth="1"/>
    <col min="14338" max="14338" width="18.42578125" customWidth="1"/>
    <col min="14339" max="14339" width="17" customWidth="1"/>
    <col min="14340" max="14340" width="39.7109375" customWidth="1"/>
    <col min="14341" max="14341" width="14.140625" customWidth="1"/>
    <col min="14342" max="14343" width="30" customWidth="1"/>
    <col min="14593" max="14593" width="21.42578125" customWidth="1"/>
    <col min="14594" max="14594" width="18.42578125" customWidth="1"/>
    <col min="14595" max="14595" width="17" customWidth="1"/>
    <col min="14596" max="14596" width="39.7109375" customWidth="1"/>
    <col min="14597" max="14597" width="14.140625" customWidth="1"/>
    <col min="14598" max="14599" width="30" customWidth="1"/>
    <col min="14849" max="14849" width="21.42578125" customWidth="1"/>
    <col min="14850" max="14850" width="18.42578125" customWidth="1"/>
    <col min="14851" max="14851" width="17" customWidth="1"/>
    <col min="14852" max="14852" width="39.7109375" customWidth="1"/>
    <col min="14853" max="14853" width="14.140625" customWidth="1"/>
    <col min="14854" max="14855" width="30" customWidth="1"/>
    <col min="15105" max="15105" width="21.42578125" customWidth="1"/>
    <col min="15106" max="15106" width="18.42578125" customWidth="1"/>
    <col min="15107" max="15107" width="17" customWidth="1"/>
    <col min="15108" max="15108" width="39.7109375" customWidth="1"/>
    <col min="15109" max="15109" width="14.140625" customWidth="1"/>
    <col min="15110" max="15111" width="30" customWidth="1"/>
    <col min="15361" max="15361" width="21.42578125" customWidth="1"/>
    <col min="15362" max="15362" width="18.42578125" customWidth="1"/>
    <col min="15363" max="15363" width="17" customWidth="1"/>
    <col min="15364" max="15364" width="39.7109375" customWidth="1"/>
    <col min="15365" max="15365" width="14.140625" customWidth="1"/>
    <col min="15366" max="15367" width="30" customWidth="1"/>
    <col min="15617" max="15617" width="21.42578125" customWidth="1"/>
    <col min="15618" max="15618" width="18.42578125" customWidth="1"/>
    <col min="15619" max="15619" width="17" customWidth="1"/>
    <col min="15620" max="15620" width="39.7109375" customWidth="1"/>
    <col min="15621" max="15621" width="14.140625" customWidth="1"/>
    <col min="15622" max="15623" width="30" customWidth="1"/>
    <col min="15873" max="15873" width="21.42578125" customWidth="1"/>
    <col min="15874" max="15874" width="18.42578125" customWidth="1"/>
    <col min="15875" max="15875" width="17" customWidth="1"/>
    <col min="15876" max="15876" width="39.7109375" customWidth="1"/>
    <col min="15877" max="15877" width="14.140625" customWidth="1"/>
    <col min="15878" max="15879" width="30" customWidth="1"/>
    <col min="16129" max="16129" width="21.42578125" customWidth="1"/>
    <col min="16130" max="16130" width="18.42578125" customWidth="1"/>
    <col min="16131" max="16131" width="17" customWidth="1"/>
    <col min="16132" max="16132" width="39.7109375" customWidth="1"/>
    <col min="16133" max="16133" width="14.140625" customWidth="1"/>
    <col min="16134" max="16135" width="30" customWidth="1"/>
  </cols>
  <sheetData>
    <row r="1" spans="1:7" ht="42.75" customHeight="1" x14ac:dyDescent="0.25">
      <c r="A1" s="27" t="s">
        <v>2</v>
      </c>
      <c r="B1" s="27" t="s">
        <v>3</v>
      </c>
      <c r="C1" s="28" t="s">
        <v>4</v>
      </c>
      <c r="D1" s="28" t="s">
        <v>5</v>
      </c>
      <c r="E1" s="28" t="s">
        <v>152</v>
      </c>
      <c r="F1" s="28" t="s">
        <v>153</v>
      </c>
      <c r="G1" s="28" t="s">
        <v>154</v>
      </c>
    </row>
    <row r="2" spans="1:7" ht="38.25" x14ac:dyDescent="0.25">
      <c r="A2" s="29" t="s">
        <v>125</v>
      </c>
      <c r="B2" s="29" t="s">
        <v>126</v>
      </c>
      <c r="C2" s="29" t="s">
        <v>118</v>
      </c>
      <c r="D2" s="30" t="s">
        <v>127</v>
      </c>
      <c r="E2" s="30">
        <v>7</v>
      </c>
      <c r="F2" s="30" t="s">
        <v>156</v>
      </c>
      <c r="G2" s="30" t="s">
        <v>155</v>
      </c>
    </row>
    <row r="3" spans="1:7" ht="38.25" x14ac:dyDescent="0.25">
      <c r="A3" s="29" t="s">
        <v>125</v>
      </c>
      <c r="B3" s="29" t="s">
        <v>126</v>
      </c>
      <c r="C3" s="29" t="s">
        <v>118</v>
      </c>
      <c r="D3" s="30" t="s">
        <v>127</v>
      </c>
      <c r="E3" s="30">
        <v>7</v>
      </c>
      <c r="F3" s="30" t="s">
        <v>157</v>
      </c>
      <c r="G3" s="30" t="s">
        <v>155</v>
      </c>
    </row>
    <row r="4" spans="1:7" ht="38.25" x14ac:dyDescent="0.25">
      <c r="A4" s="29" t="s">
        <v>125</v>
      </c>
      <c r="B4" s="29" t="s">
        <v>126</v>
      </c>
      <c r="C4" s="29" t="s">
        <v>118</v>
      </c>
      <c r="D4" s="30" t="s">
        <v>127</v>
      </c>
      <c r="E4" s="30">
        <v>2</v>
      </c>
      <c r="F4" s="30" t="s">
        <v>158</v>
      </c>
      <c r="G4" s="30" t="s">
        <v>155</v>
      </c>
    </row>
    <row r="5" spans="1:7" ht="38.25" x14ac:dyDescent="0.25">
      <c r="A5" s="29" t="s">
        <v>125</v>
      </c>
      <c r="B5" s="29" t="s">
        <v>126</v>
      </c>
      <c r="C5" s="29" t="s">
        <v>118</v>
      </c>
      <c r="D5" s="30" t="s">
        <v>127</v>
      </c>
      <c r="E5" s="30">
        <v>7</v>
      </c>
      <c r="F5" s="30" t="s">
        <v>159</v>
      </c>
      <c r="G5" s="30" t="s">
        <v>155</v>
      </c>
    </row>
    <row r="6" spans="1:7" ht="61.5" customHeight="1" x14ac:dyDescent="0.25">
      <c r="A6" s="29" t="s">
        <v>125</v>
      </c>
      <c r="B6" s="29" t="s">
        <v>128</v>
      </c>
      <c r="C6" s="29" t="s">
        <v>129</v>
      </c>
      <c r="D6" s="30" t="s">
        <v>148</v>
      </c>
      <c r="E6" s="30">
        <v>3</v>
      </c>
      <c r="F6" s="30" t="s">
        <v>161</v>
      </c>
      <c r="G6" s="30" t="s">
        <v>155</v>
      </c>
    </row>
    <row r="7" spans="1:7" ht="52.5" customHeight="1" x14ac:dyDescent="0.25">
      <c r="A7" s="20" t="s">
        <v>130</v>
      </c>
      <c r="B7" s="20" t="s">
        <v>143</v>
      </c>
      <c r="C7" s="2" t="s">
        <v>131</v>
      </c>
      <c r="D7" s="20" t="s">
        <v>132</v>
      </c>
      <c r="E7" s="30">
        <v>12</v>
      </c>
      <c r="F7" s="30" t="s">
        <v>160</v>
      </c>
      <c r="G7" s="30" t="s">
        <v>155</v>
      </c>
    </row>
    <row r="8" spans="1:7" ht="27" customHeight="1" x14ac:dyDescent="0.25">
      <c r="A8" s="29"/>
      <c r="B8" s="29"/>
      <c r="C8" s="29"/>
      <c r="D8" s="30"/>
      <c r="E8" s="30"/>
      <c r="F8" s="31"/>
      <c r="G8" s="31"/>
    </row>
    <row r="9" spans="1:7" x14ac:dyDescent="0.25">
      <c r="A9" s="29"/>
      <c r="B9" s="29"/>
      <c r="C9" s="29"/>
      <c r="D9" s="30"/>
      <c r="E9" s="30"/>
      <c r="F9" s="31"/>
      <c r="G9" s="31"/>
    </row>
    <row r="10" spans="1:7" x14ac:dyDescent="0.25">
      <c r="B10" s="33"/>
      <c r="D10" s="33"/>
      <c r="E10" s="33"/>
    </row>
    <row r="11" spans="1:7" x14ac:dyDescent="0.25">
      <c r="B11" s="33"/>
    </row>
    <row r="12" spans="1:7" x14ac:dyDescent="0.25">
      <c r="F12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Ítems Presupuestarios</vt:lpstr>
      <vt:lpstr>Hoja1</vt:lpstr>
      <vt:lpstr>Hoja2</vt:lpstr>
      <vt:lpstr>Hoja3</vt:lpstr>
      <vt:lpstr>Hoja4</vt:lpstr>
      <vt:lpstr>POA INVERSIÓN 2023</vt:lpstr>
      <vt:lpstr>Certificación POA 73</vt:lpstr>
      <vt:lpstr>Certificación POA 78</vt:lpstr>
      <vt:lpstr>PERSONAL A CONTRATAR</vt:lpstr>
      <vt:lpstr>'Certificación POA 73'!Área_de_impresión</vt:lpstr>
      <vt:lpstr>'Certificación POA 78'!Área_de_impresión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BOATINES</dc:creator>
  <cp:lastModifiedBy>Carolina Suarez</cp:lastModifiedBy>
  <cp:lastPrinted>2023-02-10T19:43:51Z</cp:lastPrinted>
  <dcterms:created xsi:type="dcterms:W3CDTF">2020-05-04T13:59:27Z</dcterms:created>
  <dcterms:modified xsi:type="dcterms:W3CDTF">2023-03-06T15:26:47Z</dcterms:modified>
</cp:coreProperties>
</file>